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/>
  </bookViews>
  <sheets>
    <sheet name="OPĆI DIO" sheetId="7" r:id="rId1"/>
    <sheet name="PRIHODI 21" sheetId="5" r:id="rId2"/>
    <sheet name="PRIHODI 22" sheetId="4" r:id="rId3"/>
    <sheet name="PRIHODI 23" sheetId="9" r:id="rId4"/>
    <sheet name="RASHODI 21" sheetId="6" r:id="rId5"/>
    <sheet name="RASHODI 22" sheetId="10" r:id="rId6"/>
    <sheet name="RASHODI 23" sheetId="11" r:id="rId7"/>
  </sheets>
  <definedNames>
    <definedName name="_xlnm.Print_Titles" localSheetId="4">'RASHODI 21'!$3:$3</definedName>
    <definedName name="_xlnm.Print_Titles" localSheetId="5">'RASHODI 22'!$3:$3</definedName>
    <definedName name="_xlnm.Print_Titles" localSheetId="6">'RASHODI 23'!$3:$3</definedName>
    <definedName name="_xlnm.Print_Area" localSheetId="0">'OPĆI DIO'!$A$1:$H$24</definedName>
    <definedName name="_xlnm.Print_Area" localSheetId="1">'PRIHODI 21'!$A$1:$J$26</definedName>
  </definedNames>
  <calcPr calcId="124519"/>
</workbook>
</file>

<file path=xl/calcChain.xml><?xml version="1.0" encoding="utf-8"?>
<calcChain xmlns="http://schemas.openxmlformats.org/spreadsheetml/2006/main">
  <c r="G41" i="6"/>
  <c r="D25" l="1"/>
  <c r="E25"/>
  <c r="F25"/>
  <c r="G25"/>
  <c r="H25"/>
  <c r="I25"/>
  <c r="J25"/>
  <c r="K25"/>
  <c r="C30"/>
  <c r="I21" i="9" l="1"/>
  <c r="H21"/>
  <c r="G21"/>
  <c r="F21"/>
  <c r="E21"/>
  <c r="D21"/>
  <c r="C21"/>
  <c r="B21"/>
  <c r="I21" i="4"/>
  <c r="H21"/>
  <c r="G21"/>
  <c r="F21"/>
  <c r="E21"/>
  <c r="D21"/>
  <c r="C21"/>
  <c r="B21"/>
  <c r="F40" i="11"/>
  <c r="G40"/>
  <c r="G40" i="10"/>
  <c r="F40"/>
  <c r="F41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1" i="6"/>
  <c r="D13"/>
  <c r="E13"/>
  <c r="F13"/>
  <c r="G13"/>
  <c r="H13"/>
  <c r="I13"/>
  <c r="J13"/>
  <c r="K13"/>
  <c r="F34"/>
  <c r="C12"/>
  <c r="C10"/>
  <c r="C9" s="1"/>
  <c r="C35"/>
  <c r="C47"/>
  <c r="C46" s="1"/>
  <c r="D9"/>
  <c r="E9"/>
  <c r="F9"/>
  <c r="G9"/>
  <c r="H9"/>
  <c r="I9"/>
  <c r="J9"/>
  <c r="K9"/>
  <c r="D11"/>
  <c r="E11"/>
  <c r="F11"/>
  <c r="G11"/>
  <c r="H11"/>
  <c r="I11"/>
  <c r="J11"/>
  <c r="K11"/>
  <c r="C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C26"/>
  <c r="C27"/>
  <c r="C28"/>
  <c r="C29"/>
  <c r="C31"/>
  <c r="C32"/>
  <c r="C33"/>
  <c r="H34"/>
  <c r="D36"/>
  <c r="E36"/>
  <c r="F36"/>
  <c r="G36"/>
  <c r="H36"/>
  <c r="I36"/>
  <c r="J36"/>
  <c r="K36"/>
  <c r="C37"/>
  <c r="C38"/>
  <c r="C39"/>
  <c r="J40"/>
  <c r="D41"/>
  <c r="D40" s="1"/>
  <c r="E40"/>
  <c r="F40"/>
  <c r="G40"/>
  <c r="H41"/>
  <c r="H40" s="1"/>
  <c r="I41"/>
  <c r="I40" s="1"/>
  <c r="J41"/>
  <c r="K41"/>
  <c r="K40" s="1"/>
  <c r="C42"/>
  <c r="C43"/>
  <c r="D46"/>
  <c r="E46"/>
  <c r="E45" s="1"/>
  <c r="E44" s="1"/>
  <c r="F46"/>
  <c r="G46"/>
  <c r="H46"/>
  <c r="I46"/>
  <c r="J46"/>
  <c r="K46"/>
  <c r="K45" s="1"/>
  <c r="K44" s="1"/>
  <c r="D48"/>
  <c r="E48"/>
  <c r="F48"/>
  <c r="G48"/>
  <c r="H48"/>
  <c r="I48"/>
  <c r="J48"/>
  <c r="K48"/>
  <c r="C49"/>
  <c r="C48" s="1"/>
  <c r="F6" i="7"/>
  <c r="G6"/>
  <c r="H6"/>
  <c r="F9"/>
  <c r="G9"/>
  <c r="H9"/>
  <c r="F21" i="5"/>
  <c r="C25" i="6" l="1"/>
  <c r="C40" i="10"/>
  <c r="C39" s="1"/>
  <c r="D15"/>
  <c r="C25"/>
  <c r="H15" i="6"/>
  <c r="C20"/>
  <c r="H8" i="10"/>
  <c r="E7" i="11"/>
  <c r="E47" s="1"/>
  <c r="H12" i="7"/>
  <c r="H23" s="1"/>
  <c r="G12"/>
  <c r="G23" s="1"/>
  <c r="B22" i="9"/>
  <c r="B22" i="4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E47" i="10"/>
  <c r="F47"/>
  <c r="J47"/>
  <c r="G47"/>
  <c r="K47"/>
  <c r="C33"/>
  <c r="D7"/>
  <c r="D47" s="1"/>
  <c r="H7"/>
  <c r="H47" s="1"/>
  <c r="C8" i="11"/>
  <c r="C8" i="10"/>
  <c r="C15"/>
  <c r="C41" i="6"/>
  <c r="C40" s="1"/>
  <c r="C34"/>
  <c r="C45"/>
  <c r="C44" s="1"/>
  <c r="F15"/>
  <c r="I45"/>
  <c r="I44" s="1"/>
  <c r="J45"/>
  <c r="J44" s="1"/>
  <c r="H45"/>
  <c r="H44" s="1"/>
  <c r="F45"/>
  <c r="F44" s="1"/>
  <c r="D8"/>
  <c r="D45"/>
  <c r="D44" s="1"/>
  <c r="D15"/>
  <c r="J8"/>
  <c r="H8"/>
  <c r="J15"/>
  <c r="G45"/>
  <c r="G44" s="1"/>
  <c r="K15"/>
  <c r="I15"/>
  <c r="E15"/>
  <c r="K8"/>
  <c r="I8"/>
  <c r="G8"/>
  <c r="E8"/>
  <c r="C36"/>
  <c r="G15"/>
  <c r="G7" s="1"/>
  <c r="C16"/>
  <c r="F8"/>
  <c r="K7"/>
  <c r="K50" s="1"/>
  <c r="C8"/>
  <c r="J7"/>
  <c r="J50" s="1"/>
  <c r="F12" i="7"/>
  <c r="F23" s="1"/>
  <c r="E21" i="5"/>
  <c r="D21"/>
  <c r="C21"/>
  <c r="G21"/>
  <c r="H21"/>
  <c r="I21"/>
  <c r="B21"/>
  <c r="L8" i="6"/>
  <c r="M8"/>
  <c r="L16"/>
  <c r="M16"/>
  <c r="G50" l="1"/>
  <c r="H7"/>
  <c r="B22" i="5"/>
  <c r="C15" i="11"/>
  <c r="C15" i="6"/>
  <c r="C7" s="1"/>
  <c r="C50" s="1"/>
  <c r="C7" i="10"/>
  <c r="C47" s="1"/>
  <c r="C7" i="11"/>
  <c r="C47" s="1"/>
  <c r="F7"/>
  <c r="F47" s="1"/>
  <c r="D7" i="6"/>
  <c r="D50" s="1"/>
  <c r="H50"/>
  <c r="F7"/>
  <c r="F50" s="1"/>
  <c r="I7"/>
  <c r="I50" s="1"/>
  <c r="E7"/>
  <c r="E50" s="1"/>
</calcChain>
</file>

<file path=xl/sharedStrings.xml><?xml version="1.0" encoding="utf-8"?>
<sst xmlns="http://schemas.openxmlformats.org/spreadsheetml/2006/main" count="282" uniqueCount="109">
  <si>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</si>
  <si>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</si>
  <si>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</si>
  <si>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</si>
  <si>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</si>
  <si>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</si>
  <si>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</si>
  <si>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</si>
  <si>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</si>
  <si>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</si>
  <si>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</si>
  <si>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</si>
  <si>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</si>
  <si>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</si>
  <si>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</si>
  <si>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</si>
  <si>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</si>
  <si>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</si>
  <si>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</si>
  <si>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</si>
  <si>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</si>
  <si>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</si>
  <si>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</si>
  <si>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</si>
  <si>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</si>
  <si>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</si>
  <si>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</si>
  <si>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</si>
  <si>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</si>
  <si>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</si>
  <si>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</si>
  <si>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</si>
  <si>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</si>
  <si>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</si>
  <si>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</si>
  <si>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</si>
  <si>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</si>
  <si>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</si>
  <si>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</si>
  <si>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</si>
  <si>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</si>
  <si>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</si>
  <si>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</si>
  <si>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</si>
  <si>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</si>
  <si>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</si>
  <si>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</si>
  <si>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</si>
  <si>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</si>
  <si>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</si>
  <si>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</si>
  <si>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</si>
  <si>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</si>
  <si>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</si>
  <si>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</si>
  <si>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</si>
  <si>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</si>
  <si>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</si>
  <si>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</si>
  <si>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</si>
  <si>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</si>
  <si>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</si>
  <si>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</si>
  <si>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</si>
  <si>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</si>
  <si>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</si>
  <si>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</si>
  <si>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</si>
  <si>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</si>
  <si>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</si>
  <si>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</si>
  <si>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</si>
  <si>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</si>
  <si>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</si>
  <si>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</si>
  <si>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</si>
  <si>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</si>
  <si>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</si>
  <si>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</si>
  <si>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</si>
  <si>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</si>
  <si>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</si>
  <si>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</si>
  <si>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</si>
  <si>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</si>
  <si>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</si>
  <si>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</si>
  <si>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</si>
  <si>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2022.</t>
  </si>
  <si>
    <t>Ukupno prihodi i primici za 2022.</t>
  </si>
  <si>
    <t>PLAN 
2022.</t>
  </si>
  <si>
    <t>6415 PRIHODI OD POZ. TEČ. RAZLIKA I VALUTNE KLAUZULE</t>
  </si>
  <si>
    <t>6632 KAPITALNE DONACIJE</t>
  </si>
  <si>
    <t>Projekcija plana
za 2022.</t>
  </si>
  <si>
    <t>Projekcija plana 
za 2023.</t>
  </si>
  <si>
    <t>2023.</t>
  </si>
  <si>
    <t>Ukupno prihodi i primici za 2023.</t>
  </si>
  <si>
    <t>PLAN 
2023.</t>
  </si>
  <si>
    <t>Zdravstvene i veterinarske usluge</t>
  </si>
  <si>
    <t>Uredska oprema i namještaj</t>
  </si>
  <si>
    <t>1. IZMJENE I DOPUNE FINANCIJSKOG PLANA GRADSKE KNJIŽNICE BELI MANASTIR  ZA 2021. I                                                                                                                                                PROJEKCIJA PLANA ZA  2022. I 2023. GODINU</t>
  </si>
  <si>
    <t>1. IZMJENE I DOPUNE FINANCIJSKOG PLANA - Plan prihoda i primitaka za 2021.g.</t>
  </si>
  <si>
    <t>1. IZMJENE I DOPUNE FINANCIJSKOG PLANA - Plan prihoda i primitaka za 2022.g.</t>
  </si>
  <si>
    <t>1. IZMJENE I DOPUNE FINANCIJSKOG PLANA - Plan prihoda i primitaka za 2023.g.</t>
  </si>
  <si>
    <t>1. izmjene i dopune financijskog plana - Plan rashoda i izdataka za 2021.g.</t>
  </si>
  <si>
    <t>1. izmjene i dopune financijskog plana - Plan rashoda i izdataka za 2022.g.</t>
  </si>
  <si>
    <t>1. izmjene i dopune financijskog plana - Plan rashoda i izdataka za 2023.g.</t>
  </si>
  <si>
    <t>1. izmjene plana 
za 2021.</t>
  </si>
  <si>
    <t>1. IZMJENE PLANA 
2021.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</si>
</sst>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J16" sqref="J16"/>
    </sheetView>
  </sheetViews>
  <sheetFormatPr defaultColWidth="11.42578125" defaultRowHeight="12.75"/>
  <cols>
    <col min="1" max="2" width="4.28515625" style="94" customWidth="1"/>
    <col min="3" max="3" width="5.5703125" style="94" customWidth="1"/>
    <col min="4" max="4" width="5.28515625" style="51" customWidth="1"/>
    <col min="5" max="5" width="44.7109375" style="94" customWidth="1"/>
    <col min="6" max="6" width="15.140625" style="94" bestFit="1" customWidth="1"/>
    <col min="7" max="7" width="17.28515625" style="94" customWidth="1"/>
    <col min="8" max="8" width="16.7109375" style="94" customWidth="1"/>
    <col min="9" max="16384" width="11.42578125" style="94"/>
  </cols>
  <sheetData>
    <row r="1" spans="1:9" ht="57" customHeight="1">
      <c r="A1" s="131" t="s">
        <v>100</v>
      </c>
      <c r="B1" s="131"/>
      <c r="C1" s="131"/>
      <c r="D1" s="131"/>
      <c r="E1" s="131"/>
      <c r="F1" s="131"/>
      <c r="G1" s="131"/>
      <c r="H1" s="131"/>
    </row>
    <row r="2" spans="1:9" s="35" customFormat="1" ht="26.25" customHeight="1">
      <c r="A2" s="131" t="s">
        <v>18</v>
      </c>
      <c r="B2" s="131"/>
      <c r="C2" s="131"/>
      <c r="D2" s="131"/>
      <c r="E2" s="131"/>
      <c r="F2" s="131"/>
      <c r="G2" s="131"/>
      <c r="H2" s="131"/>
    </row>
    <row r="3" spans="1:9" ht="25.5" customHeight="1">
      <c r="A3" s="131"/>
      <c r="B3" s="131"/>
      <c r="C3" s="131"/>
      <c r="D3" s="131"/>
      <c r="E3" s="131"/>
      <c r="F3" s="131"/>
      <c r="G3" s="131"/>
      <c r="H3" s="131"/>
    </row>
    <row r="4" spans="1:9" ht="9" customHeight="1">
      <c r="A4" s="36"/>
      <c r="B4" s="37"/>
      <c r="C4" s="37"/>
      <c r="D4" s="37"/>
      <c r="E4" s="37"/>
    </row>
    <row r="5" spans="1:9" ht="39.75" customHeight="1">
      <c r="A5" s="38"/>
      <c r="B5" s="39"/>
      <c r="C5" s="39"/>
      <c r="D5" s="40"/>
      <c r="E5" s="41"/>
      <c r="F5" s="42" t="s">
        <v>107</v>
      </c>
      <c r="G5" s="42" t="s">
        <v>93</v>
      </c>
      <c r="H5" s="43" t="s">
        <v>94</v>
      </c>
      <c r="I5" s="44"/>
    </row>
    <row r="6" spans="1:9" ht="27.75" customHeight="1">
      <c r="A6" s="132" t="s">
        <v>19</v>
      </c>
      <c r="B6" s="133"/>
      <c r="C6" s="133"/>
      <c r="D6" s="133"/>
      <c r="E6" s="134"/>
      <c r="F6" s="96">
        <f>F7+F8</f>
        <v>1489314.8</v>
      </c>
      <c r="G6" s="96">
        <f t="shared" ref="G6:H6" si="0">G7+G8</f>
        <v>1458573.56</v>
      </c>
      <c r="H6" s="96">
        <f t="shared" si="0"/>
        <v>1467832.56</v>
      </c>
      <c r="I6" s="45"/>
    </row>
    <row r="7" spans="1:9" ht="22.5" customHeight="1">
      <c r="A7" s="112" t="s">
        <v>20</v>
      </c>
      <c r="B7" s="113"/>
      <c r="C7" s="113"/>
      <c r="D7" s="113"/>
      <c r="E7" s="114"/>
      <c r="F7" s="53">
        <v>1489314.8</v>
      </c>
      <c r="G7" s="53">
        <v>1458573.56</v>
      </c>
      <c r="H7" s="53">
        <v>1467832.56</v>
      </c>
    </row>
    <row r="8" spans="1:9" ht="22.5" customHeight="1">
      <c r="A8" s="121" t="s">
        <v>80</v>
      </c>
      <c r="B8" s="122"/>
      <c r="C8" s="122"/>
      <c r="D8" s="122"/>
      <c r="E8" s="123"/>
      <c r="F8" s="53">
        <v>0</v>
      </c>
      <c r="G8" s="53">
        <v>0</v>
      </c>
      <c r="H8" s="53">
        <v>0</v>
      </c>
    </row>
    <row r="9" spans="1:9" ht="22.5" customHeight="1">
      <c r="A9" s="97" t="s">
        <v>21</v>
      </c>
      <c r="B9" s="98"/>
      <c r="C9" s="98"/>
      <c r="D9" s="98"/>
      <c r="E9" s="98"/>
      <c r="F9" s="99">
        <f>F10+F11</f>
        <v>1609428.56</v>
      </c>
      <c r="G9" s="99">
        <f t="shared" ref="G9:H9" si="1">G10+G11</f>
        <v>1458573.56</v>
      </c>
      <c r="H9" s="99">
        <f t="shared" si="1"/>
        <v>1467832.56</v>
      </c>
    </row>
    <row r="10" spans="1:9" ht="22.5" customHeight="1">
      <c r="A10" s="118" t="s">
        <v>22</v>
      </c>
      <c r="B10" s="119"/>
      <c r="C10" s="119"/>
      <c r="D10" s="119"/>
      <c r="E10" s="120"/>
      <c r="F10" s="54">
        <v>1268428.56</v>
      </c>
      <c r="G10" s="54">
        <v>1182573.56</v>
      </c>
      <c r="H10" s="54">
        <v>1191832.56</v>
      </c>
    </row>
    <row r="11" spans="1:9" ht="22.5" customHeight="1">
      <c r="A11" s="121" t="s">
        <v>81</v>
      </c>
      <c r="B11" s="122"/>
      <c r="C11" s="122"/>
      <c r="D11" s="122"/>
      <c r="E11" s="123"/>
      <c r="F11" s="54">
        <v>341000</v>
      </c>
      <c r="G11" s="54">
        <v>276000</v>
      </c>
      <c r="H11" s="54">
        <v>276000</v>
      </c>
    </row>
    <row r="12" spans="1:9" ht="22.5" customHeight="1">
      <c r="A12" s="115" t="s">
        <v>23</v>
      </c>
      <c r="B12" s="116"/>
      <c r="C12" s="116"/>
      <c r="D12" s="116"/>
      <c r="E12" s="117"/>
      <c r="F12" s="100">
        <f>F6-F9</f>
        <v>-120113.76000000001</v>
      </c>
      <c r="G12" s="100">
        <f>+G6-G9</f>
        <v>0</v>
      </c>
      <c r="H12" s="100">
        <f>+H6-H9</f>
        <v>0</v>
      </c>
    </row>
    <row r="13" spans="1:9" ht="25.5" customHeight="1">
      <c r="A13" s="124"/>
      <c r="B13" s="124"/>
      <c r="C13" s="124"/>
      <c r="D13" s="124"/>
      <c r="E13" s="124"/>
      <c r="F13" s="124"/>
      <c r="G13" s="124"/>
      <c r="H13" s="124"/>
    </row>
    <row r="14" spans="1:9" ht="40.5" customHeight="1">
      <c r="A14" s="38"/>
      <c r="B14" s="39"/>
      <c r="C14" s="39"/>
      <c r="D14" s="40"/>
      <c r="E14" s="41"/>
      <c r="F14" s="42" t="s">
        <v>107</v>
      </c>
      <c r="G14" s="42" t="s">
        <v>93</v>
      </c>
      <c r="H14" s="43" t="s">
        <v>94</v>
      </c>
    </row>
    <row r="15" spans="1:9" ht="35.25" customHeight="1">
      <c r="A15" s="125" t="s">
        <v>82</v>
      </c>
      <c r="B15" s="129"/>
      <c r="C15" s="129"/>
      <c r="D15" s="129"/>
      <c r="E15" s="130"/>
      <c r="F15" s="107">
        <v>120113.76</v>
      </c>
      <c r="G15" s="107">
        <v>5000</v>
      </c>
      <c r="H15" s="111">
        <v>5000</v>
      </c>
    </row>
    <row r="16" spans="1:9" ht="33.75" customHeight="1">
      <c r="A16" s="125" t="s">
        <v>83</v>
      </c>
      <c r="B16" s="126"/>
      <c r="C16" s="126"/>
      <c r="D16" s="126"/>
      <c r="E16" s="127"/>
      <c r="F16" s="101">
        <v>120113.76</v>
      </c>
      <c r="G16" s="101">
        <v>0</v>
      </c>
      <c r="H16" s="100">
        <v>0</v>
      </c>
    </row>
    <row r="17" spans="1:8" s="46" customFormat="1" ht="25.5" customHeight="1">
      <c r="A17" s="128"/>
      <c r="B17" s="128"/>
      <c r="C17" s="128"/>
      <c r="D17" s="128"/>
      <c r="E17" s="128"/>
      <c r="F17" s="128"/>
      <c r="G17" s="128"/>
      <c r="H17" s="128"/>
    </row>
    <row r="18" spans="1:8" s="46" customFormat="1" ht="39.75" customHeight="1">
      <c r="A18" s="38"/>
      <c r="B18" s="39"/>
      <c r="C18" s="39"/>
      <c r="D18" s="40"/>
      <c r="E18" s="41"/>
      <c r="F18" s="42" t="s">
        <v>107</v>
      </c>
      <c r="G18" s="42" t="s">
        <v>93</v>
      </c>
      <c r="H18" s="43" t="s">
        <v>94</v>
      </c>
    </row>
    <row r="19" spans="1:8" s="46" customFormat="1" ht="22.5" customHeight="1">
      <c r="A19" s="112" t="s">
        <v>24</v>
      </c>
      <c r="B19" s="113"/>
      <c r="C19" s="113"/>
      <c r="D19" s="113"/>
      <c r="E19" s="114"/>
      <c r="F19" s="52"/>
      <c r="G19" s="52"/>
      <c r="H19" s="52"/>
    </row>
    <row r="20" spans="1:8" s="46" customFormat="1" ht="22.5" customHeight="1">
      <c r="A20" s="112" t="s">
        <v>25</v>
      </c>
      <c r="B20" s="113"/>
      <c r="C20" s="113"/>
      <c r="D20" s="113"/>
      <c r="E20" s="114"/>
      <c r="F20" s="52"/>
      <c r="G20" s="52"/>
      <c r="H20" s="52"/>
    </row>
    <row r="21" spans="1:8" s="46" customFormat="1" ht="22.5" customHeight="1">
      <c r="A21" s="115" t="s">
        <v>26</v>
      </c>
      <c r="B21" s="116"/>
      <c r="C21" s="116"/>
      <c r="D21" s="116"/>
      <c r="E21" s="117"/>
      <c r="F21" s="99"/>
      <c r="G21" s="99"/>
      <c r="H21" s="99"/>
    </row>
    <row r="22" spans="1:8" s="46" customFormat="1" ht="15" customHeight="1">
      <c r="A22" s="47"/>
      <c r="B22" s="48"/>
      <c r="C22" s="95"/>
      <c r="D22" s="49"/>
      <c r="E22" s="48"/>
      <c r="F22" s="55"/>
      <c r="G22" s="55"/>
      <c r="H22" s="55"/>
    </row>
    <row r="23" spans="1:8" s="46" customFormat="1" ht="22.5" customHeight="1">
      <c r="A23" s="118" t="s">
        <v>27</v>
      </c>
      <c r="B23" s="119"/>
      <c r="C23" s="119"/>
      <c r="D23" s="119"/>
      <c r="E23" s="120"/>
      <c r="F23" s="52">
        <f>SUM(F12,F16,F21)</f>
        <v>0</v>
      </c>
      <c r="G23" s="52">
        <f>SUM(G12,G16,G21)</f>
        <v>0</v>
      </c>
      <c r="H23" s="52">
        <f>SUM(H12,H16,H21)</f>
        <v>0</v>
      </c>
    </row>
    <row r="24" spans="1:8" s="46" customFormat="1" ht="18" customHeight="1">
      <c r="A24" s="50"/>
      <c r="B24" s="37"/>
      <c r="C24" s="37"/>
      <c r="D24" s="37"/>
      <c r="E24" s="37"/>
    </row>
  </sheetData>
  <mergeCells count="17">
    <mergeCell ref="A8:E8"/>
    <mergeCell ref="A1:H1"/>
    <mergeCell ref="A2:H2"/>
    <mergeCell ref="A3:H3"/>
    <mergeCell ref="A6:E6"/>
    <mergeCell ref="A7:E7"/>
    <mergeCell ref="A19:E19"/>
    <mergeCell ref="A20:E20"/>
    <mergeCell ref="A21:E21"/>
    <mergeCell ref="A23:E23"/>
    <mergeCell ref="A10:E10"/>
    <mergeCell ref="A11:E11"/>
    <mergeCell ref="A12:E12"/>
    <mergeCell ref="A13:H13"/>
    <mergeCell ref="A16:E16"/>
    <mergeCell ref="A17:H17"/>
    <mergeCell ref="A15:E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zoomScale="75" zoomScaleNormal="75" workbookViewId="0">
      <selection activeCell="F14" sqref="F1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101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3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84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>
        <v>500</v>
      </c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39500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160885.07999999999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135500</v>
      </c>
      <c r="G14" s="61"/>
      <c r="H14" s="62"/>
      <c r="I14" s="63"/>
    </row>
    <row r="15" spans="1:10" s="2" customFormat="1" ht="39" customHeight="1">
      <c r="A15" s="56" t="s">
        <v>91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50000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92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976729.72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96000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1072729.72</v>
      </c>
      <c r="C21" s="64">
        <f>SUM(C11:C19)</f>
        <v>200</v>
      </c>
      <c r="D21" s="64">
        <f>SUM(D11:D20)</f>
        <v>50000</v>
      </c>
      <c r="E21" s="64">
        <f>SUM(E11:E20)</f>
        <v>0</v>
      </c>
      <c r="F21" s="64">
        <f>SUM(F10:F19)</f>
        <v>336385.07999999996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85</v>
      </c>
      <c r="B22" s="141">
        <f>B21+C21+D21+F21+G21+H21+I21+E21</f>
        <v>1489314.7999999998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3:I3"/>
    <mergeCell ref="A4:I4"/>
    <mergeCell ref="I8:I9"/>
    <mergeCell ref="B22:I22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3" sqref="A3:I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102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88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162385.07999999999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91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92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976988.48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1062988.48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312385.07999999996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89</v>
      </c>
      <c r="B22" s="141">
        <f>B21+C21+D21+F21+G21+H21+I21+E21</f>
        <v>1458573.56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honeticPr fontId="0" type="noConversion"/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3" sqref="A3:I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95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162385.07999999999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91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92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986247.48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1072247.48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312385.07999999996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96</v>
      </c>
      <c r="B22" s="141">
        <f>B21+C21+D21+F21+G21+H21+I21+E21</f>
        <v>1467832.56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5"/>
  <sheetViews>
    <sheetView zoomScale="75" workbookViewId="0">
      <selection activeCell="G36" sqref="G36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3"/>
      <c r="M1" s="13"/>
      <c r="N1" s="13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3"/>
      <c r="M2" s="13"/>
      <c r="N2" s="13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108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C8+C15+C40</f>
        <v>1268428.56</v>
      </c>
      <c r="D7" s="81">
        <f t="shared" si="0"/>
        <v>976729.72000000009</v>
      </c>
      <c r="E7" s="81">
        <f t="shared" si="0"/>
        <v>200</v>
      </c>
      <c r="F7" s="81">
        <f t="shared" si="0"/>
        <v>45000</v>
      </c>
      <c r="G7" s="81">
        <f t="shared" si="0"/>
        <v>85113.76</v>
      </c>
      <c r="H7" s="81">
        <f t="shared" si="0"/>
        <v>161385.07999999999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957614.8</v>
      </c>
      <c r="D8" s="75">
        <f>D9+D13+D11</f>
        <v>837229.72000000009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802845.24</v>
      </c>
      <c r="D9" s="77">
        <f t="shared" ref="D9:K9" si="2">D10</f>
        <v>702085.56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802845.24</v>
      </c>
      <c r="D10" s="76">
        <v>702085.56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132469.56</v>
      </c>
      <c r="D13" s="77">
        <f t="shared" ref="D13:K13" si="4">D14</f>
        <v>115844.16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132469.56</v>
      </c>
      <c r="D14" s="76">
        <v>115844.16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C16+C20+C25+C36+C34</f>
        <v>301000</v>
      </c>
      <c r="D15" s="77">
        <f t="shared" ref="D15:K15" si="5">D16+D20+D25+D36</f>
        <v>135500</v>
      </c>
      <c r="E15" s="77">
        <f t="shared" si="5"/>
        <v>0</v>
      </c>
      <c r="F15" s="77">
        <f>F16+F20+F25+F36+F34</f>
        <v>43500</v>
      </c>
      <c r="G15" s="77">
        <f t="shared" si="5"/>
        <v>82000</v>
      </c>
      <c r="H15" s="77">
        <f>H16+H20+H25+H36+H34</f>
        <v>40000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69000</v>
      </c>
      <c r="D16" s="77">
        <f t="shared" ref="D16:K16" si="6">D17+D18+D19</f>
        <v>35000</v>
      </c>
      <c r="E16" s="77">
        <f t="shared" si="6"/>
        <v>0</v>
      </c>
      <c r="F16" s="77">
        <f t="shared" si="6"/>
        <v>13000</v>
      </c>
      <c r="G16" s="77">
        <f t="shared" si="6"/>
        <v>6000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SUM(L17:L50)</f>
        <v>0</v>
      </c>
      <c r="M16" s="23">
        <f>SUM(M17:M50)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8000</v>
      </c>
      <c r="D17" s="76">
        <v>1000</v>
      </c>
      <c r="E17" s="76"/>
      <c r="F17" s="76">
        <v>1000</v>
      </c>
      <c r="G17" s="76">
        <v>4000</v>
      </c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54000</v>
      </c>
      <c r="D18" s="76">
        <v>32000</v>
      </c>
      <c r="E18" s="76"/>
      <c r="F18" s="76">
        <v>10000</v>
      </c>
      <c r="G18" s="76">
        <v>0</v>
      </c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14.25" customHeight="1">
      <c r="A19" s="69">
        <v>3213</v>
      </c>
      <c r="B19" s="24" t="s">
        <v>42</v>
      </c>
      <c r="C19" s="76">
        <f>D19+E19+F19+H19+I19+J19+K19+G19</f>
        <v>7000</v>
      </c>
      <c r="D19" s="76">
        <v>2000</v>
      </c>
      <c r="E19" s="76"/>
      <c r="F19" s="76">
        <v>2000</v>
      </c>
      <c r="G19" s="76">
        <v>2000</v>
      </c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30" customHeight="1">
      <c r="A20" s="26">
        <v>322</v>
      </c>
      <c r="B20" s="71" t="s">
        <v>43</v>
      </c>
      <c r="C20" s="77">
        <f>C21+C22+C23+C24</f>
        <v>86000</v>
      </c>
      <c r="D20" s="77">
        <f t="shared" ref="D20:K20" si="7">D21+D22+D23+D24</f>
        <v>41000</v>
      </c>
      <c r="E20" s="77">
        <f t="shared" si="7"/>
        <v>0</v>
      </c>
      <c r="F20" s="77">
        <f t="shared" si="7"/>
        <v>8500</v>
      </c>
      <c r="G20" s="77">
        <f t="shared" si="7"/>
        <v>24000</v>
      </c>
      <c r="H20" s="77">
        <f t="shared" si="7"/>
        <v>12500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32000</v>
      </c>
      <c r="D21" s="76">
        <v>15500</v>
      </c>
      <c r="E21" s="76"/>
      <c r="F21" s="76">
        <v>2500</v>
      </c>
      <c r="G21" s="76">
        <v>6000</v>
      </c>
      <c r="H21" s="76">
        <v>8000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19500</v>
      </c>
      <c r="D22" s="76">
        <v>18000</v>
      </c>
      <c r="E22" s="76"/>
      <c r="F22" s="76">
        <v>1000</v>
      </c>
      <c r="G22" s="76">
        <v>0</v>
      </c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11500</v>
      </c>
      <c r="D23" s="76">
        <v>1500</v>
      </c>
      <c r="E23" s="76"/>
      <c r="F23" s="76">
        <v>2000</v>
      </c>
      <c r="G23" s="76">
        <v>8000</v>
      </c>
      <c r="H23" s="76">
        <v>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23000</v>
      </c>
      <c r="D24" s="76">
        <v>6000</v>
      </c>
      <c r="E24" s="76"/>
      <c r="F24" s="76">
        <v>3000</v>
      </c>
      <c r="G24" s="76">
        <v>10000</v>
      </c>
      <c r="H24" s="76">
        <v>4000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C26+C27+C28+C29+C31+C32+C33+C30</f>
        <v>112500</v>
      </c>
      <c r="D25" s="77">
        <f>D26+D27+D28+D29+D31+D32+D33+D30</f>
        <v>49500</v>
      </c>
      <c r="E25" s="77">
        <f t="shared" ref="E25:K25" si="9">E26+E27+E28+E29+E31+E32+E33+E30</f>
        <v>0</v>
      </c>
      <c r="F25" s="77">
        <f t="shared" si="9"/>
        <v>10700</v>
      </c>
      <c r="G25" s="77">
        <f t="shared" si="9"/>
        <v>41000</v>
      </c>
      <c r="H25" s="77">
        <f t="shared" si="9"/>
        <v>11300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12000</v>
      </c>
      <c r="D26" s="76">
        <v>9000</v>
      </c>
      <c r="E26" s="76"/>
      <c r="F26" s="76">
        <v>500</v>
      </c>
      <c r="G26" s="76">
        <v>2000</v>
      </c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3" si="10">D27+E27+F27+H27+I27+J27+K27+G27</f>
        <v>12000</v>
      </c>
      <c r="D27" s="76">
        <v>2000</v>
      </c>
      <c r="E27" s="76"/>
      <c r="F27" s="76">
        <v>2500</v>
      </c>
      <c r="G27" s="76">
        <v>7000</v>
      </c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7100</v>
      </c>
      <c r="D28" s="76">
        <v>1300</v>
      </c>
      <c r="E28" s="76"/>
      <c r="F28" s="76">
        <v>500</v>
      </c>
      <c r="G28" s="76">
        <v>5000</v>
      </c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10500</v>
      </c>
      <c r="D29" s="76">
        <v>7000</v>
      </c>
      <c r="E29" s="76"/>
      <c r="F29" s="76">
        <v>1000</v>
      </c>
      <c r="G29" s="76">
        <v>2000</v>
      </c>
      <c r="H29" s="76">
        <v>500</v>
      </c>
      <c r="I29" s="76"/>
      <c r="J29" s="76"/>
      <c r="K29" s="76"/>
    </row>
    <row r="30" spans="1:13" ht="14.25" customHeight="1">
      <c r="A30" s="69">
        <v>3236</v>
      </c>
      <c r="B30" s="24" t="s">
        <v>98</v>
      </c>
      <c r="C30" s="76">
        <f t="shared" si="10"/>
        <v>11200</v>
      </c>
      <c r="D30" s="76">
        <v>11200</v>
      </c>
      <c r="E30" s="76"/>
      <c r="F30" s="76">
        <v>0</v>
      </c>
      <c r="G30" s="76">
        <v>0</v>
      </c>
      <c r="H30" s="76">
        <v>0</v>
      </c>
      <c r="I30" s="76"/>
      <c r="J30" s="76"/>
      <c r="K30" s="76"/>
    </row>
    <row r="31" spans="1:13" ht="14.25" customHeight="1">
      <c r="A31" s="69">
        <v>3237</v>
      </c>
      <c r="B31" s="24" t="s">
        <v>53</v>
      </c>
      <c r="C31" s="76">
        <f t="shared" si="10"/>
        <v>17000</v>
      </c>
      <c r="D31" s="76">
        <v>5000</v>
      </c>
      <c r="E31" s="76"/>
      <c r="F31" s="76">
        <v>2000</v>
      </c>
      <c r="G31" s="76">
        <v>7000</v>
      </c>
      <c r="H31" s="76">
        <v>3000</v>
      </c>
      <c r="I31" s="76"/>
      <c r="J31" s="76"/>
      <c r="K31" s="76"/>
    </row>
    <row r="32" spans="1:13" ht="14.25" customHeight="1">
      <c r="A32" s="69">
        <v>3238</v>
      </c>
      <c r="B32" s="24" t="s">
        <v>54</v>
      </c>
      <c r="C32" s="76">
        <f t="shared" si="10"/>
        <v>14000</v>
      </c>
      <c r="D32" s="76">
        <v>8000</v>
      </c>
      <c r="E32" s="76"/>
      <c r="F32" s="76">
        <v>500</v>
      </c>
      <c r="G32" s="76">
        <v>5000</v>
      </c>
      <c r="H32" s="76">
        <v>500</v>
      </c>
      <c r="I32" s="76"/>
      <c r="J32" s="76"/>
      <c r="K32" s="76"/>
    </row>
    <row r="33" spans="1:13" ht="14.25" customHeight="1">
      <c r="A33" s="69">
        <v>3239</v>
      </c>
      <c r="B33" s="24" t="s">
        <v>55</v>
      </c>
      <c r="C33" s="76">
        <f t="shared" si="10"/>
        <v>28700</v>
      </c>
      <c r="D33" s="76">
        <v>6000</v>
      </c>
      <c r="E33" s="76"/>
      <c r="F33" s="76">
        <v>3700</v>
      </c>
      <c r="G33" s="76">
        <v>13000</v>
      </c>
      <c r="H33" s="76">
        <v>6000</v>
      </c>
      <c r="I33" s="76"/>
      <c r="J33" s="76"/>
      <c r="K33" s="76"/>
    </row>
    <row r="34" spans="1:13" ht="14.25" customHeight="1">
      <c r="A34" s="26">
        <v>324</v>
      </c>
      <c r="B34" s="27" t="s">
        <v>76</v>
      </c>
      <c r="C34" s="77">
        <f>D34+E34+F34+H34+I34+J34+K34+G34</f>
        <v>3000</v>
      </c>
      <c r="D34" s="77">
        <v>0</v>
      </c>
      <c r="E34" s="77">
        <v>0</v>
      </c>
      <c r="F34" s="77">
        <f>F35</f>
        <v>3000</v>
      </c>
      <c r="G34" s="77">
        <v>0</v>
      </c>
      <c r="H34" s="77">
        <f>H35</f>
        <v>0</v>
      </c>
      <c r="I34" s="76"/>
      <c r="J34" s="76"/>
      <c r="K34" s="76"/>
    </row>
    <row r="35" spans="1:13" ht="14.25" customHeight="1">
      <c r="A35" s="69">
        <v>3241</v>
      </c>
      <c r="B35" s="24" t="s">
        <v>77</v>
      </c>
      <c r="C35" s="76">
        <f>D35+E35+F35+H35+I35+J35+K35+G35</f>
        <v>3000</v>
      </c>
      <c r="D35" s="76">
        <v>0</v>
      </c>
      <c r="E35" s="76"/>
      <c r="F35" s="76">
        <v>3000</v>
      </c>
      <c r="G35" s="76">
        <v>0</v>
      </c>
      <c r="H35" s="76">
        <v>0</v>
      </c>
      <c r="I35" s="76"/>
      <c r="J35" s="76"/>
      <c r="K35" s="76"/>
    </row>
    <row r="36" spans="1:13" ht="14.25" customHeight="1">
      <c r="A36" s="26">
        <v>329</v>
      </c>
      <c r="B36" s="27" t="s">
        <v>56</v>
      </c>
      <c r="C36" s="77">
        <f>C37+C38+C39</f>
        <v>30500</v>
      </c>
      <c r="D36" s="77">
        <f t="shared" ref="D36:K36" si="11">D37+D38+D39</f>
        <v>10000</v>
      </c>
      <c r="E36" s="77">
        <f t="shared" si="11"/>
        <v>0</v>
      </c>
      <c r="F36" s="77">
        <f t="shared" si="11"/>
        <v>8300</v>
      </c>
      <c r="G36" s="77">
        <f t="shared" si="11"/>
        <v>11000</v>
      </c>
      <c r="H36" s="77">
        <f t="shared" si="11"/>
        <v>1200</v>
      </c>
      <c r="I36" s="77">
        <f t="shared" si="11"/>
        <v>0</v>
      </c>
      <c r="J36" s="77">
        <f t="shared" si="11"/>
        <v>0</v>
      </c>
      <c r="K36" s="77">
        <f t="shared" si="11"/>
        <v>0</v>
      </c>
    </row>
    <row r="37" spans="1:13" ht="14.25" customHeight="1">
      <c r="A37" s="69">
        <v>3292</v>
      </c>
      <c r="B37" s="24" t="s">
        <v>57</v>
      </c>
      <c r="C37" s="76">
        <f>D37+E37+F37+H37+I37+J37+K37+G37</f>
        <v>3000</v>
      </c>
      <c r="D37" s="76">
        <v>1500</v>
      </c>
      <c r="E37" s="76"/>
      <c r="F37" s="76">
        <v>1500</v>
      </c>
      <c r="G37" s="76">
        <v>0</v>
      </c>
      <c r="H37" s="76">
        <v>0</v>
      </c>
      <c r="I37" s="76"/>
      <c r="J37" s="76"/>
      <c r="K37" s="76"/>
    </row>
    <row r="38" spans="1:13" ht="14.25" customHeight="1">
      <c r="A38" s="69">
        <v>3293</v>
      </c>
      <c r="B38" s="24" t="s">
        <v>58</v>
      </c>
      <c r="C38" s="76">
        <f t="shared" ref="C38:C39" si="12">D38+E38+F38+H38+I38+J38+K38+G38</f>
        <v>8700</v>
      </c>
      <c r="D38" s="76">
        <v>2000</v>
      </c>
      <c r="E38" s="76"/>
      <c r="F38" s="76">
        <v>4000</v>
      </c>
      <c r="G38" s="76">
        <v>2000</v>
      </c>
      <c r="H38" s="76">
        <v>700</v>
      </c>
      <c r="I38" s="76"/>
      <c r="J38" s="76"/>
      <c r="K38" s="76"/>
    </row>
    <row r="39" spans="1:13" ht="14.25" customHeight="1">
      <c r="A39" s="69">
        <v>3299</v>
      </c>
      <c r="B39" s="24" t="s">
        <v>59</v>
      </c>
      <c r="C39" s="76">
        <f t="shared" si="12"/>
        <v>18800</v>
      </c>
      <c r="D39" s="76">
        <v>6500</v>
      </c>
      <c r="E39" s="76"/>
      <c r="F39" s="76">
        <v>2800</v>
      </c>
      <c r="G39" s="76">
        <v>9000</v>
      </c>
      <c r="H39" s="76">
        <v>500</v>
      </c>
      <c r="I39" s="76"/>
      <c r="J39" s="76"/>
      <c r="K39" s="76"/>
    </row>
    <row r="40" spans="1:13" ht="14.25" customHeight="1">
      <c r="A40" s="70">
        <v>34</v>
      </c>
      <c r="B40" s="70" t="s">
        <v>60</v>
      </c>
      <c r="C40" s="77">
        <f t="shared" ref="C40:K41" si="13">C41</f>
        <v>9813.76</v>
      </c>
      <c r="D40" s="77">
        <f t="shared" si="13"/>
        <v>4000</v>
      </c>
      <c r="E40" s="77">
        <f t="shared" si="13"/>
        <v>200</v>
      </c>
      <c r="F40" s="77">
        <f t="shared" si="13"/>
        <v>1500</v>
      </c>
      <c r="G40" s="77">
        <f t="shared" si="13"/>
        <v>3113.76</v>
      </c>
      <c r="H40" s="77">
        <f t="shared" si="13"/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26">
        <v>343</v>
      </c>
      <c r="B41" s="27" t="s">
        <v>61</v>
      </c>
      <c r="C41" s="77">
        <f>C42+C43</f>
        <v>9813.76</v>
      </c>
      <c r="D41" s="77">
        <f t="shared" si="13"/>
        <v>4000</v>
      </c>
      <c r="E41" s="77">
        <f>E42+E43</f>
        <v>200</v>
      </c>
      <c r="F41" s="77">
        <f>F42+F43</f>
        <v>1500</v>
      </c>
      <c r="G41" s="77">
        <f>G42+G43</f>
        <v>3113.76</v>
      </c>
      <c r="H41" s="77">
        <f>H42+H43</f>
        <v>1000</v>
      </c>
      <c r="I41" s="77">
        <f t="shared" si="13"/>
        <v>0</v>
      </c>
      <c r="J41" s="77">
        <f t="shared" si="13"/>
        <v>0</v>
      </c>
      <c r="K41" s="77">
        <f t="shared" si="13"/>
        <v>0</v>
      </c>
      <c r="L41" s="14">
        <v>0</v>
      </c>
      <c r="M41" s="14">
        <v>0</v>
      </c>
    </row>
    <row r="42" spans="1:13" ht="14.25" customHeight="1">
      <c r="A42" s="69">
        <v>3431</v>
      </c>
      <c r="B42" s="24" t="s">
        <v>62</v>
      </c>
      <c r="C42" s="76">
        <f>D42+E42+F42+H42+I42+J42+K42+G42</f>
        <v>7500</v>
      </c>
      <c r="D42" s="76">
        <v>4000</v>
      </c>
      <c r="E42" s="76"/>
      <c r="F42" s="76">
        <v>1000</v>
      </c>
      <c r="G42" s="76">
        <v>2000</v>
      </c>
      <c r="H42" s="76">
        <v>500</v>
      </c>
      <c r="I42" s="76"/>
      <c r="J42" s="76"/>
      <c r="K42" s="76"/>
      <c r="L42" s="14">
        <v>0</v>
      </c>
      <c r="M42" s="14">
        <v>0</v>
      </c>
    </row>
    <row r="43" spans="1:13" ht="14.25" customHeight="1">
      <c r="A43" s="69">
        <v>3231</v>
      </c>
      <c r="B43" s="24" t="s">
        <v>75</v>
      </c>
      <c r="C43" s="76">
        <f>D43+E43+F43+H43+I43+J43+K43+G43</f>
        <v>2313.7600000000002</v>
      </c>
      <c r="D43" s="76">
        <v>0</v>
      </c>
      <c r="E43" s="76">
        <v>200</v>
      </c>
      <c r="F43" s="76">
        <v>500</v>
      </c>
      <c r="G43" s="76">
        <v>1113.76</v>
      </c>
      <c r="H43" s="76">
        <v>500</v>
      </c>
      <c r="I43" s="76"/>
      <c r="J43" s="76"/>
      <c r="K43" s="76"/>
    </row>
    <row r="44" spans="1:13" ht="14.25" customHeight="1">
      <c r="A44" s="70">
        <v>4</v>
      </c>
      <c r="B44" s="27" t="s">
        <v>63</v>
      </c>
      <c r="C44" s="77">
        <f>C45</f>
        <v>341000</v>
      </c>
      <c r="D44" s="77">
        <f t="shared" ref="D44:K44" si="14">D45</f>
        <v>96000</v>
      </c>
      <c r="E44" s="77">
        <f t="shared" si="14"/>
        <v>0</v>
      </c>
      <c r="F44" s="77">
        <f t="shared" si="14"/>
        <v>5000</v>
      </c>
      <c r="G44" s="77">
        <f t="shared" si="14"/>
        <v>35000</v>
      </c>
      <c r="H44" s="77">
        <f t="shared" si="14"/>
        <v>175000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32.25" customHeight="1">
      <c r="A45" s="26">
        <v>42</v>
      </c>
      <c r="B45" s="71" t="s">
        <v>64</v>
      </c>
      <c r="C45" s="77">
        <f>C46+C48</f>
        <v>341000</v>
      </c>
      <c r="D45" s="77">
        <f t="shared" ref="D45:K45" si="15">D46+D48</f>
        <v>96000</v>
      </c>
      <c r="E45" s="77">
        <f t="shared" si="15"/>
        <v>0</v>
      </c>
      <c r="F45" s="77">
        <f t="shared" si="15"/>
        <v>5000</v>
      </c>
      <c r="G45" s="77">
        <f t="shared" si="15"/>
        <v>35000</v>
      </c>
      <c r="H45" s="77">
        <f t="shared" si="15"/>
        <v>175000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 ht="14.25" customHeight="1">
      <c r="A46" s="26">
        <v>422</v>
      </c>
      <c r="B46" s="70" t="s">
        <v>65</v>
      </c>
      <c r="C46" s="77">
        <f>C47</f>
        <v>70000</v>
      </c>
      <c r="D46" s="77">
        <f t="shared" ref="D46:K46" si="16">D47</f>
        <v>10000</v>
      </c>
      <c r="E46" s="77">
        <f t="shared" si="16"/>
        <v>0</v>
      </c>
      <c r="F46" s="77">
        <f t="shared" si="16"/>
        <v>0</v>
      </c>
      <c r="G46" s="77">
        <f t="shared" si="16"/>
        <v>35000</v>
      </c>
      <c r="H46" s="77">
        <f t="shared" si="16"/>
        <v>25000</v>
      </c>
      <c r="I46" s="77">
        <f t="shared" si="16"/>
        <v>0</v>
      </c>
      <c r="J46" s="77">
        <f t="shared" si="16"/>
        <v>0</v>
      </c>
      <c r="K46" s="77">
        <f t="shared" si="16"/>
        <v>0</v>
      </c>
      <c r="L46" s="14">
        <v>0</v>
      </c>
      <c r="M46" s="14">
        <v>0</v>
      </c>
    </row>
    <row r="47" spans="1:13" ht="14.25" customHeight="1">
      <c r="A47" s="69">
        <v>4221</v>
      </c>
      <c r="B47" s="24" t="s">
        <v>99</v>
      </c>
      <c r="C47" s="76">
        <f>D47+E47+F47+H47+I47+J47+K47+G47</f>
        <v>70000</v>
      </c>
      <c r="D47" s="76">
        <v>10000</v>
      </c>
      <c r="E47" s="76"/>
      <c r="F47" s="76">
        <v>0</v>
      </c>
      <c r="G47" s="76">
        <v>35000</v>
      </c>
      <c r="H47" s="76">
        <v>25000</v>
      </c>
      <c r="I47" s="76"/>
      <c r="J47" s="76"/>
      <c r="K47" s="76"/>
      <c r="L47" s="14">
        <v>0</v>
      </c>
      <c r="M47" s="14">
        <v>0</v>
      </c>
    </row>
    <row r="48" spans="1:13" ht="14.25" customHeight="1">
      <c r="A48" s="26">
        <v>424</v>
      </c>
      <c r="B48" s="27" t="s">
        <v>66</v>
      </c>
      <c r="C48" s="77">
        <f t="shared" ref="C48:K48" si="17">C49</f>
        <v>271000</v>
      </c>
      <c r="D48" s="77">
        <f t="shared" si="17"/>
        <v>86000</v>
      </c>
      <c r="E48" s="77">
        <f t="shared" si="17"/>
        <v>0</v>
      </c>
      <c r="F48" s="77">
        <f t="shared" si="17"/>
        <v>5000</v>
      </c>
      <c r="G48" s="77">
        <f t="shared" si="17"/>
        <v>0</v>
      </c>
      <c r="H48" s="77">
        <f t="shared" si="17"/>
        <v>150000</v>
      </c>
      <c r="I48" s="77">
        <f t="shared" si="17"/>
        <v>30000</v>
      </c>
      <c r="J48" s="77">
        <f t="shared" si="17"/>
        <v>0</v>
      </c>
      <c r="K48" s="77">
        <f t="shared" si="17"/>
        <v>0</v>
      </c>
      <c r="L48" s="14">
        <v>0</v>
      </c>
      <c r="M48" s="14">
        <v>0</v>
      </c>
    </row>
    <row r="49" spans="1:13" ht="14.25" customHeight="1">
      <c r="A49" s="72">
        <v>4241</v>
      </c>
      <c r="B49" s="28" t="s">
        <v>67</v>
      </c>
      <c r="C49" s="78">
        <f>D49+E49+F49+H49+I49+J49+K49+G49</f>
        <v>271000</v>
      </c>
      <c r="D49" s="78">
        <v>86000</v>
      </c>
      <c r="E49" s="78"/>
      <c r="F49" s="78">
        <v>5000</v>
      </c>
      <c r="G49" s="78">
        <v>0</v>
      </c>
      <c r="H49" s="78">
        <v>150000</v>
      </c>
      <c r="I49" s="78">
        <v>30000</v>
      </c>
      <c r="J49" s="78"/>
      <c r="K49" s="78"/>
      <c r="L49" s="14">
        <v>0</v>
      </c>
      <c r="M49" s="14">
        <v>0</v>
      </c>
    </row>
    <row r="50" spans="1:13" ht="14.25" customHeight="1">
      <c r="A50" s="29"/>
      <c r="B50" s="80" t="s">
        <v>69</v>
      </c>
      <c r="C50" s="79">
        <f t="shared" ref="C50:K50" si="18">C7+C44</f>
        <v>1609428.56</v>
      </c>
      <c r="D50" s="79">
        <f t="shared" si="18"/>
        <v>1072729.7200000002</v>
      </c>
      <c r="E50" s="79">
        <f t="shared" si="18"/>
        <v>200</v>
      </c>
      <c r="F50" s="79">
        <f t="shared" si="18"/>
        <v>50000</v>
      </c>
      <c r="G50" s="79">
        <f>G7+G44</f>
        <v>120113.76</v>
      </c>
      <c r="H50" s="79">
        <f t="shared" si="18"/>
        <v>336385.07999999996</v>
      </c>
      <c r="I50" s="79">
        <f t="shared" si="18"/>
        <v>30000</v>
      </c>
      <c r="J50" s="79">
        <f t="shared" si="18"/>
        <v>0</v>
      </c>
      <c r="K50" s="79">
        <f t="shared" si="18"/>
        <v>0</v>
      </c>
      <c r="L50" s="14">
        <v>0</v>
      </c>
      <c r="M50" s="14">
        <v>0</v>
      </c>
    </row>
    <row r="54" spans="1:13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</row>
    <row r="55" spans="1:13" ht="39.75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</sheetData>
  <mergeCells count="4">
    <mergeCell ref="A55:K55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C6" sqref="C6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90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1182573.56</v>
      </c>
      <c r="D7" s="81">
        <f t="shared" si="0"/>
        <v>976988.48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162385.07999999999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961373.55999999994</v>
      </c>
      <c r="D8" s="75">
        <f>D9+D13+D11</f>
        <v>840988.48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806071.67999999993</v>
      </c>
      <c r="D9" s="77">
        <f t="shared" ref="D9:K9" si="2">D10</f>
        <v>705312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806071.67999999993</v>
      </c>
      <c r="D10" s="76">
        <v>705312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133001.88</v>
      </c>
      <c r="D13" s="77">
        <f t="shared" ref="D13:K13" si="4">D14</f>
        <v>116376.48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133001.88</v>
      </c>
      <c r="D14" s="76">
        <v>116376.48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215000</v>
      </c>
      <c r="D15" s="77">
        <f t="shared" ref="D15:K15" si="5">D16+D20+D25+D35</f>
        <v>132000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56000</v>
      </c>
      <c r="D25" s="77">
        <f t="shared" ref="D25:K25" si="9">D26+D27+D28+D29+D30+D31+D32</f>
        <v>39000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3300</v>
      </c>
      <c r="D28" s="76">
        <v>2000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8500</v>
      </c>
      <c r="D29" s="76">
        <v>7000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7500</v>
      </c>
      <c r="D30" s="76">
        <v>5000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9000</v>
      </c>
      <c r="D31" s="76">
        <v>8000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3231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1458573.56</v>
      </c>
      <c r="D47" s="79">
        <f t="shared" si="16"/>
        <v>1062988.48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312385.07999999996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G4" sqref="G4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97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1191832.56</v>
      </c>
      <c r="D7" s="81">
        <f t="shared" si="0"/>
        <v>986247.4800000001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162385.07999999999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965132.56</v>
      </c>
      <c r="D8" s="75">
        <f>D9+D13+D11</f>
        <v>844747.4800000001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809298.24</v>
      </c>
      <c r="D9" s="77">
        <f t="shared" ref="D9:K9" si="2">D10</f>
        <v>708538.56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809298.24</v>
      </c>
      <c r="D10" s="76">
        <v>708538.56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133534.32</v>
      </c>
      <c r="D13" s="77">
        <f t="shared" ref="D13:K13" si="4">D14</f>
        <v>116908.92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133534.32</v>
      </c>
      <c r="D14" s="76">
        <v>116908.92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220500</v>
      </c>
      <c r="D15" s="77">
        <f t="shared" ref="D15:K15" si="5">D16+D20+D25+D35</f>
        <v>137500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61500</v>
      </c>
      <c r="D25" s="77">
        <f t="shared" ref="D25:K25" si="9">D26+D27+D28+D29+D30+D31+D32</f>
        <v>44500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9500</v>
      </c>
      <c r="D29" s="76">
        <v>8000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3231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1467832.56</v>
      </c>
      <c r="D47" s="79">
        <f t="shared" si="17"/>
        <v>1072247.48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312385.07999999996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21</vt:lpstr>
      <vt:lpstr>PRIHODI 22</vt:lpstr>
      <vt:lpstr>PRIHODI 23</vt:lpstr>
      <vt:lpstr>RASHODI 21</vt:lpstr>
      <vt:lpstr>RASHODI 22</vt:lpstr>
      <vt:lpstr>RASHODI 23</vt:lpstr>
      <vt:lpstr>'RASHODI 21'!Ispis_naslova</vt:lpstr>
      <vt:lpstr>'RASHODI 22'!Ispis_naslova</vt:lpstr>
      <vt:lpstr>'RASHODI 23'!Ispis_naslova</vt:lpstr>
      <vt:lpstr>'OPĆI DIO'!Podrucje_ispisa</vt:lpstr>
      <vt:lpstr>'PRIHODI 21'!Podrucje_ispisa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2021-05-13T07:10:27Z</cp:lastPrinted>
  <dcterms:created xsi:type="dcterms:W3CDTF">1996-10-14T23:33:28Z</dcterms:created>
  <dcterms:modified xsi:type="dcterms:W3CDTF">2021-05-13T11:30:18Z</dcterms:modified>
</cp:coreProperties>
</file>