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 tabRatio="604"/>
  </bookViews>
  <sheets>
    <sheet name="OPĆI DIO" sheetId="7" r:id="rId1"/>
    <sheet name="PRIHODI 22" sheetId="5" r:id="rId2"/>
    <sheet name="PRIHODI 23" sheetId="4" r:id="rId3"/>
    <sheet name="PRIHODI 24" sheetId="9" r:id="rId4"/>
    <sheet name="RASHODI 22" sheetId="6" r:id="rId5"/>
    <sheet name="RASHODI 23" sheetId="10" r:id="rId6"/>
    <sheet name="RASHODI 24" sheetId="11" r:id="rId7"/>
  </sheets>
  <definedNames>
    <definedName name="_xlnm.Print_Titles" localSheetId="4">'RASHODI 22'!$3:$3</definedName>
    <definedName name="_xlnm.Print_Titles" localSheetId="5">'RASHODI 23'!$3:$3</definedName>
    <definedName name="_xlnm.Print_Titles" localSheetId="6">'RASHODI 24'!$3:$3</definedName>
    <definedName name="_xlnm.Print_Area" localSheetId="0">'OPĆI DIO'!$A$1:$H$23</definedName>
    <definedName name="_xlnm.Print_Area" localSheetId="1">'PRIHODI 22'!$A$1:$J$26</definedName>
  </definedNames>
  <calcPr calcId="124519"/>
</workbook>
</file>

<file path=xl/calcChain.xml><?xml version="1.0" encoding="utf-8"?>
<calcChain xmlns="http://schemas.openxmlformats.org/spreadsheetml/2006/main">
  <c r="G41" i="6"/>
  <c r="G8"/>
  <c r="H25" l="1"/>
  <c r="D25"/>
  <c r="E25"/>
  <c r="F25"/>
  <c r="G25"/>
  <c r="I25"/>
  <c r="J25"/>
  <c r="K25"/>
  <c r="C30"/>
  <c r="I21" i="9" l="1"/>
  <c r="H21"/>
  <c r="G21"/>
  <c r="F21"/>
  <c r="E21"/>
  <c r="D21"/>
  <c r="C21"/>
  <c r="B21"/>
  <c r="I21" i="4"/>
  <c r="H21"/>
  <c r="G21"/>
  <c r="F21"/>
  <c r="E21"/>
  <c r="D21"/>
  <c r="C21"/>
  <c r="B21"/>
  <c r="F40" i="11"/>
  <c r="G40"/>
  <c r="G40" i="10"/>
  <c r="F40"/>
  <c r="F41" i="6"/>
  <c r="C44" i="11"/>
  <c r="E44"/>
  <c r="F44"/>
  <c r="G44"/>
  <c r="H44"/>
  <c r="I44"/>
  <c r="J44"/>
  <c r="J43" s="1"/>
  <c r="K44"/>
  <c r="D44"/>
  <c r="C44" i="10"/>
  <c r="E44"/>
  <c r="F44"/>
  <c r="F43" s="1"/>
  <c r="G44"/>
  <c r="H44"/>
  <c r="I44"/>
  <c r="J44"/>
  <c r="J43" s="1"/>
  <c r="K44"/>
  <c r="D44"/>
  <c r="C46" i="11"/>
  <c r="C45" s="1"/>
  <c r="C43" s="1"/>
  <c r="K45"/>
  <c r="J45"/>
  <c r="I45"/>
  <c r="H45"/>
  <c r="H43" s="1"/>
  <c r="G45"/>
  <c r="F45"/>
  <c r="E45"/>
  <c r="D45"/>
  <c r="D43" s="1"/>
  <c r="F43"/>
  <c r="K43"/>
  <c r="I43"/>
  <c r="G43"/>
  <c r="E43"/>
  <c r="C42"/>
  <c r="C40" s="1"/>
  <c r="C39" s="1"/>
  <c r="C41"/>
  <c r="K40"/>
  <c r="K39" s="1"/>
  <c r="J40"/>
  <c r="I40"/>
  <c r="I39" s="1"/>
  <c r="H40"/>
  <c r="G39"/>
  <c r="E40"/>
  <c r="E39" s="1"/>
  <c r="D40"/>
  <c r="J39"/>
  <c r="H39"/>
  <c r="F39"/>
  <c r="D39"/>
  <c r="C38"/>
  <c r="C37"/>
  <c r="C36"/>
  <c r="K35"/>
  <c r="J35"/>
  <c r="I35"/>
  <c r="H35"/>
  <c r="G35"/>
  <c r="F35"/>
  <c r="E35"/>
  <c r="D35"/>
  <c r="C34"/>
  <c r="H33"/>
  <c r="F33"/>
  <c r="C33" s="1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K20"/>
  <c r="J20"/>
  <c r="I20"/>
  <c r="H20"/>
  <c r="G20"/>
  <c r="F20"/>
  <c r="E20"/>
  <c r="D20"/>
  <c r="C20"/>
  <c r="C19"/>
  <c r="C18"/>
  <c r="C17"/>
  <c r="M16"/>
  <c r="L16"/>
  <c r="K16"/>
  <c r="K15" s="1"/>
  <c r="J16"/>
  <c r="I16"/>
  <c r="I15" s="1"/>
  <c r="H16"/>
  <c r="G16"/>
  <c r="G15" s="1"/>
  <c r="F16"/>
  <c r="E16"/>
  <c r="E15" s="1"/>
  <c r="D16"/>
  <c r="C16"/>
  <c r="J15"/>
  <c r="H15"/>
  <c r="D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I8" s="1"/>
  <c r="I7" s="1"/>
  <c r="I47" s="1"/>
  <c r="H9"/>
  <c r="G9"/>
  <c r="F9"/>
  <c r="E9"/>
  <c r="E8" s="1"/>
  <c r="D9"/>
  <c r="M8"/>
  <c r="L8"/>
  <c r="K8"/>
  <c r="K7" s="1"/>
  <c r="K47" s="1"/>
  <c r="G8"/>
  <c r="C46" i="10"/>
  <c r="C45" s="1"/>
  <c r="K45"/>
  <c r="K43" s="1"/>
  <c r="J45"/>
  <c r="I45"/>
  <c r="H45"/>
  <c r="G45"/>
  <c r="G43" s="1"/>
  <c r="F45"/>
  <c r="E45"/>
  <c r="D45"/>
  <c r="C43"/>
  <c r="H43"/>
  <c r="D43"/>
  <c r="I43"/>
  <c r="E43"/>
  <c r="C42"/>
  <c r="C41"/>
  <c r="K40"/>
  <c r="K39" s="1"/>
  <c r="J40"/>
  <c r="I40"/>
  <c r="I39" s="1"/>
  <c r="H40"/>
  <c r="H39" s="1"/>
  <c r="G39"/>
  <c r="E40"/>
  <c r="E39" s="1"/>
  <c r="D40"/>
  <c r="D39" s="1"/>
  <c r="J39"/>
  <c r="F39"/>
  <c r="C38"/>
  <c r="C37"/>
  <c r="C36"/>
  <c r="K35"/>
  <c r="J35"/>
  <c r="I35"/>
  <c r="H35"/>
  <c r="G35"/>
  <c r="F35"/>
  <c r="E35"/>
  <c r="D35"/>
  <c r="C34"/>
  <c r="H33"/>
  <c r="F33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C20" s="1"/>
  <c r="K20"/>
  <c r="J20"/>
  <c r="I20"/>
  <c r="H20"/>
  <c r="G20"/>
  <c r="F20"/>
  <c r="F15" s="1"/>
  <c r="E20"/>
  <c r="D20"/>
  <c r="C19"/>
  <c r="C18"/>
  <c r="C17"/>
  <c r="C16" s="1"/>
  <c r="M16"/>
  <c r="L16"/>
  <c r="K16"/>
  <c r="K15" s="1"/>
  <c r="J16"/>
  <c r="I16"/>
  <c r="I15" s="1"/>
  <c r="H16"/>
  <c r="H15" s="1"/>
  <c r="G16"/>
  <c r="G15" s="1"/>
  <c r="F16"/>
  <c r="E16"/>
  <c r="E15" s="1"/>
  <c r="D16"/>
  <c r="J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H9"/>
  <c r="G9"/>
  <c r="F9"/>
  <c r="F8" s="1"/>
  <c r="E9"/>
  <c r="D9"/>
  <c r="M8"/>
  <c r="L8"/>
  <c r="K8"/>
  <c r="K7" s="1"/>
  <c r="I8"/>
  <c r="I7" s="1"/>
  <c r="I47" s="1"/>
  <c r="G8"/>
  <c r="G7" s="1"/>
  <c r="E8"/>
  <c r="E7" s="1"/>
  <c r="E41" i="6"/>
  <c r="D13"/>
  <c r="E13"/>
  <c r="F13"/>
  <c r="G13"/>
  <c r="H13"/>
  <c r="I13"/>
  <c r="J13"/>
  <c r="K13"/>
  <c r="F34"/>
  <c r="C12"/>
  <c r="C10"/>
  <c r="C9" s="1"/>
  <c r="C35"/>
  <c r="C47"/>
  <c r="C46" s="1"/>
  <c r="D9"/>
  <c r="E9"/>
  <c r="F9"/>
  <c r="G9"/>
  <c r="H9"/>
  <c r="I9"/>
  <c r="J9"/>
  <c r="K9"/>
  <c r="D11"/>
  <c r="E11"/>
  <c r="F11"/>
  <c r="G11"/>
  <c r="H11"/>
  <c r="I11"/>
  <c r="J11"/>
  <c r="K11"/>
  <c r="C11"/>
  <c r="C14"/>
  <c r="C13" s="1"/>
  <c r="D16"/>
  <c r="E16"/>
  <c r="F16"/>
  <c r="G16"/>
  <c r="H16"/>
  <c r="I16"/>
  <c r="J16"/>
  <c r="K16"/>
  <c r="C17"/>
  <c r="C18"/>
  <c r="C19"/>
  <c r="D20"/>
  <c r="E20"/>
  <c r="F20"/>
  <c r="G20"/>
  <c r="H20"/>
  <c r="I20"/>
  <c r="J20"/>
  <c r="K20"/>
  <c r="C21"/>
  <c r="C22"/>
  <c r="C23"/>
  <c r="C24"/>
  <c r="C26"/>
  <c r="C27"/>
  <c r="C28"/>
  <c r="C29"/>
  <c r="C31"/>
  <c r="C32"/>
  <c r="C33"/>
  <c r="H34"/>
  <c r="D36"/>
  <c r="E36"/>
  <c r="F36"/>
  <c r="G36"/>
  <c r="H36"/>
  <c r="I36"/>
  <c r="J36"/>
  <c r="K36"/>
  <c r="C37"/>
  <c r="C38"/>
  <c r="C39"/>
  <c r="J40"/>
  <c r="D41"/>
  <c r="D40" s="1"/>
  <c r="E40"/>
  <c r="F40"/>
  <c r="G40"/>
  <c r="H41"/>
  <c r="H40" s="1"/>
  <c r="I41"/>
  <c r="I40" s="1"/>
  <c r="J41"/>
  <c r="K41"/>
  <c r="K40" s="1"/>
  <c r="C42"/>
  <c r="C43"/>
  <c r="D46"/>
  <c r="E46"/>
  <c r="E45" s="1"/>
  <c r="E44" s="1"/>
  <c r="F46"/>
  <c r="G46"/>
  <c r="H46"/>
  <c r="I46"/>
  <c r="J46"/>
  <c r="K46"/>
  <c r="K45" s="1"/>
  <c r="K44" s="1"/>
  <c r="D48"/>
  <c r="E48"/>
  <c r="F48"/>
  <c r="G48"/>
  <c r="H48"/>
  <c r="I48"/>
  <c r="J48"/>
  <c r="K48"/>
  <c r="C49"/>
  <c r="C48" s="1"/>
  <c r="G5" i="7"/>
  <c r="H5"/>
  <c r="F8"/>
  <c r="G8"/>
  <c r="H8"/>
  <c r="F21" i="5"/>
  <c r="D8" i="10" l="1"/>
  <c r="D7" s="1"/>
  <c r="D47" s="1"/>
  <c r="C25" i="6"/>
  <c r="C40" i="10"/>
  <c r="C39" s="1"/>
  <c r="D15"/>
  <c r="C25"/>
  <c r="H15" i="6"/>
  <c r="C20"/>
  <c r="H8" i="10"/>
  <c r="E7" i="11"/>
  <c r="E47" s="1"/>
  <c r="H11" i="7"/>
  <c r="H22" s="1"/>
  <c r="G11"/>
  <c r="G22" s="1"/>
  <c r="B22" i="9"/>
  <c r="B22" i="4"/>
  <c r="C35" i="10"/>
  <c r="G7" i="11"/>
  <c r="G47" s="1"/>
  <c r="F7" i="10"/>
  <c r="F47" s="1"/>
  <c r="J47" i="11"/>
  <c r="D8"/>
  <c r="D7" s="1"/>
  <c r="D47" s="1"/>
  <c r="F8"/>
  <c r="H8"/>
  <c r="H7" s="1"/>
  <c r="H47" s="1"/>
  <c r="F15"/>
  <c r="C25"/>
  <c r="C35"/>
  <c r="E47" i="10"/>
  <c r="J47"/>
  <c r="G47"/>
  <c r="K47"/>
  <c r="C33"/>
  <c r="H7"/>
  <c r="H47" s="1"/>
  <c r="C8" i="11"/>
  <c r="C8" i="10"/>
  <c r="C15"/>
  <c r="C41" i="6"/>
  <c r="C40" s="1"/>
  <c r="C34"/>
  <c r="C45"/>
  <c r="C44" s="1"/>
  <c r="F15"/>
  <c r="I45"/>
  <c r="I44" s="1"/>
  <c r="J45"/>
  <c r="J44" s="1"/>
  <c r="H45"/>
  <c r="H44" s="1"/>
  <c r="F45"/>
  <c r="F44" s="1"/>
  <c r="D8"/>
  <c r="D45"/>
  <c r="D44" s="1"/>
  <c r="D15"/>
  <c r="J8"/>
  <c r="H8"/>
  <c r="J15"/>
  <c r="G45"/>
  <c r="G44" s="1"/>
  <c r="K15"/>
  <c r="I15"/>
  <c r="E15"/>
  <c r="K8"/>
  <c r="I8"/>
  <c r="E8"/>
  <c r="C36"/>
  <c r="G15"/>
  <c r="G7" s="1"/>
  <c r="C16"/>
  <c r="F8"/>
  <c r="K7"/>
  <c r="K50" s="1"/>
  <c r="C8"/>
  <c r="J7"/>
  <c r="J50" s="1"/>
  <c r="E21" i="5"/>
  <c r="D21"/>
  <c r="C21"/>
  <c r="G21"/>
  <c r="H21"/>
  <c r="I21"/>
  <c r="B21"/>
  <c r="L8" i="6"/>
  <c r="M8"/>
  <c r="L16"/>
  <c r="M16"/>
  <c r="H7" l="1"/>
  <c r="H50" s="1"/>
  <c r="B22" i="5"/>
  <c r="C15" i="11"/>
  <c r="C15" i="6"/>
  <c r="C7" s="1"/>
  <c r="C50" s="1"/>
  <c r="C7" i="10"/>
  <c r="C47" s="1"/>
  <c r="C7" i="11"/>
  <c r="C47" s="1"/>
  <c r="F7"/>
  <c r="F47" s="1"/>
  <c r="D7" i="6"/>
  <c r="D50" s="1"/>
  <c r="F7"/>
  <c r="F50" s="1"/>
  <c r="I7"/>
  <c r="I50" s="1"/>
  <c r="E7"/>
  <c r="E50" s="1"/>
  <c r="G50"/>
  <c r="F5" i="7"/>
  <c r="F11" s="1"/>
  <c r="F22" s="1"/>
</calcChain>
</file>

<file path=xl/sharedStrings.xml><?xml version="1.0" encoding="utf-8"?>
<sst xmlns="http://schemas.openxmlformats.org/spreadsheetml/2006/main" count="282" uniqueCount="109">
  <si>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</si>
  <si>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</si>
  <si>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</si>
  <si>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</si>
  <si>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</si>
  <si>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</si>
  <si>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</si>
  <si>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</si>
  <si>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Donacije</t>
  </si>
  <si>
    <t>Naziv računa</t>
  </si>
  <si>
    <t xml:space="preserve"> Procjena 2005.</t>
  </si>
  <si>
    <t xml:space="preserve"> Procjena 2006.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</si>
  <si>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</si>
  <si>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</si>
  <si>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</si>
  <si>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</si>
  <si>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t>Račun 
rashoda/
izdatka</t>
  </si>
  <si>
    <t>Prihodi od prodaje ili zamjene nefin. imovine i naknade s naslova osig.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</si>
  <si>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</si>
  <si>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</si>
  <si>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</si>
  <si>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</si>
  <si>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</si>
  <si>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</si>
  <si>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</si>
  <si>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</si>
  <si>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</si>
  <si>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</si>
  <si>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6312 KAPITALNE POMOĆI OD INOZEMNIH VLADA</t>
  </si>
  <si>
    <t>6526 OSTALI NESPOMENUTI PRIHODI</t>
  </si>
  <si>
    <t>6711 PRIHODI ZA FINANCIRANJE RASHODA POSLOVANJA</t>
  </si>
  <si>
    <t>6712 PRIHODI ZA FINANCIRANJE RASHODA ZA NABAVU NEF.IMOVINE</t>
  </si>
  <si>
    <t>Proračunski korisnik GRADSKA KNJIŽNICA BELI MANASTIR</t>
  </si>
  <si>
    <t>RASHODI ZA ZAPOSLENE</t>
  </si>
  <si>
    <t>PLAĆE BRUTO</t>
  </si>
  <si>
    <t>Plaće za redovan rad</t>
  </si>
  <si>
    <t>DOPRINOSI NA PLAĆE</t>
  </si>
  <si>
    <t>Doprinos za obvezno ZO</t>
  </si>
  <si>
    <t>MATERIJALNI RASHODI</t>
  </si>
  <si>
    <t>NAKNADE TROŠKOVA ZAPOSLENIMA</t>
  </si>
  <si>
    <t>Službena putovanja</t>
  </si>
  <si>
    <t>Naknada za prijevoz</t>
  </si>
  <si>
    <t>Stručno usavršavanje zapos.</t>
  </si>
  <si>
    <t>RASHODI ZA MATERIJAL I ENERGIJU</t>
  </si>
  <si>
    <t>Uredski mat. i ostali mat.rashodi</t>
  </si>
  <si>
    <t>Energija</t>
  </si>
  <si>
    <t>Materijal i dijelovi za tek. i inv. održ.</t>
  </si>
  <si>
    <t>Sitan inventar i auto gume</t>
  </si>
  <si>
    <t>RASHODI ZA USLUGE</t>
  </si>
  <si>
    <t>Usluge telefona,pošte i prijevoza</t>
  </si>
  <si>
    <t>Usluge tek. i inv. održavanja</t>
  </si>
  <si>
    <t>Usluge promidžbe i informiranja</t>
  </si>
  <si>
    <t>Komunalne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</si>
  <si>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</si>
  <si>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</si>
  <si>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</si>
  <si>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</si>
  <si>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</si>
  <si>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</si>
  <si>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Ostali nespomenuti rashodi poslov.</t>
  </si>
  <si>
    <t>FINANCIJSKI RASHODI</t>
  </si>
  <si>
    <t>OSTALI FINANCIJSKI RASHODI</t>
  </si>
  <si>
    <t>Bankarske usl. i usl. platnog prom.</t>
  </si>
  <si>
    <t>RASHODI  ZA NABAVU NEFIN.IMOV.</t>
  </si>
  <si>
    <t>RASHODI ZA NABAVU NEPROIZ. DUGOTR. IMOVINE</t>
  </si>
  <si>
    <t>POSTROJENJA I OPREMA</t>
  </si>
  <si>
    <t>KNJIGE, UMJETNIČKA DJELA</t>
  </si>
  <si>
    <t>Knjige u knjižnicama</t>
  </si>
  <si>
    <t>RASHODI POSLOVANJA</t>
  </si>
  <si>
    <t>UKUPNO RASHODI:</t>
  </si>
  <si>
    <t>9221 VIŠAK PRIHODA</t>
  </si>
  <si>
    <t>Višak prihoda preneseni</t>
  </si>
  <si>
    <t>OSTALI RASHODI ZA ZAPOSLENE</t>
  </si>
  <si>
    <t>Ostali rashodi za zaposlene</t>
  </si>
  <si>
    <t>6311 TEKUĆE POMOĆI OD INOZEMNIH VLADA</t>
  </si>
  <si>
    <t>Negativne tečajne razlike</t>
  </si>
  <si>
    <t>NAKNADE TROŠKOVA OSOBAMA</t>
  </si>
  <si>
    <t>Naknade troš.osobama izvan rad.od.</t>
  </si>
  <si>
    <t>6361 TEKUĆE POMOĆI PROR.KOR. IZ PRORAČUNA KOJI IM NIJE NADLEŽAN</t>
  </si>
  <si>
    <t>6362 KAP. POMOĆI PROR.KOR. IZ PRORAČUNA KOJI IM NIJE NADLEŽAN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</si>
  <si>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</si>
  <si>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</si>
  <si>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</si>
  <si>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</si>
  <si>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6341 TEKUĆE POMOĆI OD IZVANPROR.KORISNIKA</t>
  </si>
  <si>
    <t>1060 Program kulture, A100601 Djelatnost Gradske knjižnice Beli Manastir</t>
  </si>
  <si>
    <t>2022.</t>
  </si>
  <si>
    <t>Ukupno prihodi i primici za 2022.</t>
  </si>
  <si>
    <t>6415 PRIHODI OD POZ. TEČ. RAZLIKA I VALUTNE KLAUZULE</t>
  </si>
  <si>
    <t>6632 KAPITALNE DONACIJE</t>
  </si>
  <si>
    <t>2023.</t>
  </si>
  <si>
    <t>Ukupno prihodi i primici za 2023.</t>
  </si>
  <si>
    <t>PLAN 
2023.</t>
  </si>
  <si>
    <t>Zdravstvene i veterinarske usluge</t>
  </si>
  <si>
    <t>Uredska oprema i namještaj</t>
  </si>
  <si>
    <t>Projekcija plana
za 2023.</t>
  </si>
  <si>
    <t>Projekcija plana 
za 2024.</t>
  </si>
  <si>
    <t>2024.</t>
  </si>
  <si>
    <t>Ukupno prihodi i primici za 2024.</t>
  </si>
  <si>
    <t>PLAN 
2024.</t>
  </si>
  <si>
    <t>I. Izmjene i dopune financijskog plana - Plan rashoda i izdataka za 2022.g.</t>
  </si>
  <si>
    <t>I. Izmjene i dopune financijskog plana - Plan rashoda i izdataka za 2023.g.</t>
  </si>
  <si>
    <t>I. Izmjene i dopune financijskog plana - Plan rashoda i izdataka za 2024.g.</t>
  </si>
  <si>
    <t>I. IZMJENE I DOPUNE FINANCIJSKOG PLANA - Plan prihoda i primitaka za 2022.g.</t>
  </si>
  <si>
    <t>I. IZMJENE I DOPUNE FINANCIJSKOG PLANA - Plan prihoda i primitaka za 2023.g.</t>
  </si>
  <si>
    <t>I. IZMJENE I DOPUNE FINANCIJSKOG PLANA - Plan prihoda i primitaka za 2024.g.</t>
  </si>
  <si>
    <t>I. IZMJENE PLANA ZA 
2022.</t>
  </si>
  <si>
    <t>I. Izmjene plana 
za 2022.</t>
  </si>
  <si>
    <t>I. IZMJENE I DOPUNE FINANCIJSKOG PLANA GRADSKE KNJIŽNICE BELI MANASTIR ZA 2022. I PROJEKCIJA PLANA ZA  2023. I 2024. GODINU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</si>
</sst>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right" vertical="center" wrapText="1"/>
    </xf>
    <xf numFmtId="0" fontId="1" fillId="1" borderId="10" xfId="0" applyFont="1" applyFill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2" xfId="0" applyFont="1" applyBorder="1"/>
    <xf numFmtId="0" fontId="2" fillId="0" borderId="0" xfId="0" quotePrefix="1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3" fontId="7" fillId="0" borderId="21" xfId="0" applyNumberFormat="1" applyFont="1" applyBorder="1"/>
    <xf numFmtId="3" fontId="7" fillId="0" borderId="21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9" xfId="0" quotePrefix="1" applyNumberFormat="1" applyFont="1" applyBorder="1" applyAlignment="1">
      <alignment horizontal="center" wrapText="1"/>
    </xf>
    <xf numFmtId="3" fontId="6" fillId="0" borderId="0" xfId="0" applyNumberFormat="1" applyFont="1"/>
    <xf numFmtId="0" fontId="7" fillId="0" borderId="22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5" fillId="0" borderId="18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center" wrapText="1"/>
    </xf>
    <xf numFmtId="0" fontId="15" fillId="0" borderId="19" xfId="1" quotePrefix="1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/>
    <xf numFmtId="0" fontId="15" fillId="0" borderId="19" xfId="1" quotePrefix="1" applyFont="1" applyBorder="1" applyAlignment="1">
      <alignment horizontal="left"/>
    </xf>
    <xf numFmtId="0" fontId="15" fillId="0" borderId="19" xfId="1" applyNumberFormat="1" applyFont="1" applyFill="1" applyBorder="1" applyAlignment="1" applyProtection="1">
      <alignment wrapText="1"/>
    </xf>
    <xf numFmtId="0" fontId="13" fillId="0" borderId="19" xfId="1" applyNumberFormat="1" applyFont="1" applyFill="1" applyBorder="1" applyAlignment="1" applyProtection="1">
      <alignment horizontal="center" wrapText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/>
    </xf>
    <xf numFmtId="4" fontId="15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0" borderId="1" xfId="1" applyNumberFormat="1" applyFont="1" applyFill="1" applyBorder="1" applyAlignment="1" applyProtection="1">
      <alignment horizontal="right" wrapText="1"/>
    </xf>
    <xf numFmtId="4" fontId="14" fillId="0" borderId="1" xfId="1" applyNumberFormat="1" applyFont="1" applyFill="1" applyBorder="1" applyAlignment="1" applyProtection="1"/>
    <xf numFmtId="0" fontId="16" fillId="0" borderId="6" xfId="0" applyFon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8" xfId="0" applyNumberFormat="1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/>
    </xf>
    <xf numFmtId="0" fontId="7" fillId="0" borderId="22" xfId="0" applyNumberFormat="1" applyFont="1" applyBorder="1" applyAlignment="1">
      <alignment horizontal="righ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right" vertical="center"/>
    </xf>
    <xf numFmtId="3" fontId="6" fillId="0" borderId="0" xfId="0" quotePrefix="1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wrapText="1"/>
    </xf>
    <xf numFmtId="4" fontId="2" fillId="0" borderId="26" xfId="0" applyNumberFormat="1" applyFont="1" applyBorder="1"/>
    <xf numFmtId="4" fontId="2" fillId="0" borderId="26" xfId="0" applyNumberFormat="1" applyFont="1" applyBorder="1" applyAlignment="1">
      <alignment horizontal="right"/>
    </xf>
    <xf numFmtId="4" fontId="2" fillId="0" borderId="15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Border="1" applyAlignment="1" applyProtection="1"/>
    <xf numFmtId="0" fontId="13" fillId="0" borderId="19" xfId="1" applyNumberFormat="1" applyFont="1" applyFill="1" applyBorder="1" applyAlignment="1" applyProtection="1">
      <alignment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16" fillId="3" borderId="18" xfId="1" applyFont="1" applyFill="1" applyBorder="1" applyAlignment="1">
      <alignment horizontal="left"/>
    </xf>
    <xf numFmtId="0" fontId="18" fillId="3" borderId="19" xfId="1" applyNumberFormat="1" applyFont="1" applyFill="1" applyBorder="1" applyAlignment="1" applyProtection="1"/>
    <xf numFmtId="4" fontId="15" fillId="3" borderId="1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 applyProtection="1">
      <alignment horizontal="right" wrapText="1"/>
    </xf>
    <xf numFmtId="4" fontId="15" fillId="3" borderId="18" xfId="1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wrapText="1"/>
    </xf>
    <xf numFmtId="4" fontId="8" fillId="3" borderId="1" xfId="1" applyNumberFormat="1" applyFont="1" applyFill="1" applyBorder="1" applyAlignment="1" applyProtection="1">
      <alignment horizontal="right" wrapText="1"/>
    </xf>
    <xf numFmtId="0" fontId="16" fillId="0" borderId="18" xfId="1" quotePrefix="1" applyFont="1" applyBorder="1" applyAlignment="1">
      <alignment horizontal="left"/>
    </xf>
    <xf numFmtId="0" fontId="16" fillId="0" borderId="19" xfId="1" quotePrefix="1" applyFont="1" applyBorder="1" applyAlignment="1">
      <alignment horizontal="left"/>
    </xf>
    <xf numFmtId="0" fontId="16" fillId="0" borderId="30" xfId="1" quotePrefix="1" applyFont="1" applyBorder="1" applyAlignment="1">
      <alignment horizontal="left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6" fillId="3" borderId="18" xfId="1" applyNumberFormat="1" applyFont="1" applyFill="1" applyBorder="1" applyAlignment="1" applyProtection="1">
      <alignment horizontal="left" wrapText="1"/>
    </xf>
    <xf numFmtId="0" fontId="16" fillId="3" borderId="19" xfId="1" applyNumberFormat="1" applyFont="1" applyFill="1" applyBorder="1" applyAlignment="1" applyProtection="1">
      <alignment horizontal="left" wrapText="1"/>
    </xf>
    <xf numFmtId="0" fontId="16" fillId="3" borderId="30" xfId="1" applyNumberFormat="1" applyFont="1" applyFill="1" applyBorder="1" applyAlignment="1" applyProtection="1">
      <alignment horizontal="left" wrapText="1"/>
    </xf>
    <xf numFmtId="0" fontId="16" fillId="0" borderId="18" xfId="1" applyNumberFormat="1" applyFont="1" applyFill="1" applyBorder="1" applyAlignment="1" applyProtection="1">
      <alignment horizontal="left" wrapText="1"/>
    </xf>
    <xf numFmtId="0" fontId="16" fillId="0" borderId="19" xfId="1" applyNumberFormat="1" applyFont="1" applyFill="1" applyBorder="1" applyAlignment="1" applyProtection="1">
      <alignment horizontal="left" wrapText="1"/>
    </xf>
    <xf numFmtId="0" fontId="16" fillId="0" borderId="30" xfId="1" applyNumberFormat="1" applyFont="1" applyFill="1" applyBorder="1" applyAlignment="1" applyProtection="1">
      <alignment horizontal="left" wrapText="1"/>
    </xf>
    <xf numFmtId="0" fontId="16" fillId="3" borderId="18" xfId="1" quotePrefix="1" applyNumberFormat="1" applyFont="1" applyFill="1" applyBorder="1" applyAlignment="1" applyProtection="1">
      <alignment horizontal="left" wrapText="1"/>
    </xf>
    <xf numFmtId="0" fontId="16" fillId="3" borderId="19" xfId="1" quotePrefix="1" applyNumberFormat="1" applyFont="1" applyFill="1" applyBorder="1" applyAlignment="1" applyProtection="1">
      <alignment horizontal="left" wrapText="1"/>
    </xf>
    <xf numFmtId="0" fontId="16" fillId="3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NumberFormat="1" applyFont="1" applyFill="1" applyBorder="1" applyAlignment="1" applyProtection="1">
      <alignment horizontal="left" wrapText="1"/>
    </xf>
    <xf numFmtId="0" fontId="16" fillId="0" borderId="19" xfId="1" quotePrefix="1" applyNumberFormat="1" applyFont="1" applyFill="1" applyBorder="1" applyAlignment="1" applyProtection="1">
      <alignment horizontal="left" wrapText="1"/>
    </xf>
    <xf numFmtId="0" fontId="16" fillId="0" borderId="30" xfId="1" quotePrefix="1" applyNumberFormat="1" applyFont="1" applyFill="1" applyBorder="1" applyAlignment="1" applyProtection="1">
      <alignment horizontal="left" wrapText="1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15" fillId="3" borderId="18" xfId="1" applyNumberFormat="1" applyFont="1" applyFill="1" applyBorder="1" applyAlignment="1" applyProtection="1">
      <alignment horizontal="left" wrapText="1"/>
    </xf>
    <xf numFmtId="0" fontId="0" fillId="3" borderId="19" xfId="0" applyFill="1" applyBorder="1"/>
    <xf numFmtId="0" fontId="0" fillId="3" borderId="30" xfId="0" applyFill="1" applyBorder="1"/>
    <xf numFmtId="0" fontId="12" fillId="0" borderId="19" xfId="1" quotePrefix="1" applyNumberFormat="1" applyFont="1" applyFill="1" applyBorder="1" applyAlignment="1" applyProtection="1">
      <alignment horizontal="center" vertical="center" wrapText="1"/>
    </xf>
    <xf numFmtId="0" fontId="15" fillId="3" borderId="19" xfId="1" applyNumberFormat="1" applyFont="1" applyFill="1" applyBorder="1" applyAlignment="1" applyProtection="1">
      <alignment horizontal="left" wrapText="1"/>
    </xf>
    <xf numFmtId="0" fontId="15" fillId="3" borderId="30" xfId="1" applyNumberFormat="1" applyFont="1" applyFill="1" applyBorder="1" applyAlignment="1" applyProtection="1">
      <alignment horizontal="left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0" xfId="0" applyNumberFormat="1" applyFont="1" applyBorder="1" applyAlignment="1">
      <alignment horizontal="left"/>
    </xf>
    <xf numFmtId="0" fontId="0" fillId="0" borderId="20" xfId="0" applyBorder="1" applyAlignme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8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08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2" sqref="I12"/>
    </sheetView>
  </sheetViews>
  <sheetFormatPr defaultColWidth="11.42578125" defaultRowHeight="12.75"/>
  <cols>
    <col min="1" max="2" width="4.28515625" style="93" customWidth="1"/>
    <col min="3" max="3" width="5.5703125" style="93" customWidth="1"/>
    <col min="4" max="4" width="5.28515625" style="50" customWidth="1"/>
    <col min="5" max="5" width="43.28515625" style="93" customWidth="1"/>
    <col min="6" max="6" width="15.140625" style="93" bestFit="1" customWidth="1"/>
    <col min="7" max="7" width="17.28515625" style="93" customWidth="1"/>
    <col min="8" max="8" width="16.7109375" style="93" customWidth="1"/>
    <col min="9" max="16384" width="11.42578125" style="93"/>
  </cols>
  <sheetData>
    <row r="1" spans="1:9" ht="50.25" customHeight="1">
      <c r="A1" s="114" t="s">
        <v>108</v>
      </c>
      <c r="B1" s="114"/>
      <c r="C1" s="114"/>
      <c r="D1" s="114"/>
      <c r="E1" s="114"/>
      <c r="F1" s="114"/>
      <c r="G1" s="114"/>
      <c r="H1" s="114"/>
    </row>
    <row r="2" spans="1:9" s="35" customFormat="1" ht="23.25" customHeight="1">
      <c r="A2" s="114" t="s">
        <v>18</v>
      </c>
      <c r="B2" s="114"/>
      <c r="C2" s="114"/>
      <c r="D2" s="114"/>
      <c r="E2" s="114"/>
      <c r="F2" s="114"/>
      <c r="G2" s="114"/>
      <c r="H2" s="114"/>
    </row>
    <row r="3" spans="1:9" ht="9" customHeight="1">
      <c r="A3" s="36"/>
      <c r="B3" s="37"/>
      <c r="C3" s="37"/>
      <c r="D3" s="37"/>
      <c r="E3" s="37"/>
    </row>
    <row r="4" spans="1:9" ht="36.75" customHeight="1">
      <c r="A4" s="38"/>
      <c r="B4" s="39"/>
      <c r="C4" s="39"/>
      <c r="D4" s="40"/>
      <c r="E4" s="41"/>
      <c r="F4" s="42" t="s">
        <v>107</v>
      </c>
      <c r="G4" s="42" t="s">
        <v>95</v>
      </c>
      <c r="H4" s="42" t="s">
        <v>96</v>
      </c>
      <c r="I4" s="43"/>
    </row>
    <row r="5" spans="1:9" ht="27.75" customHeight="1">
      <c r="A5" s="115" t="s">
        <v>19</v>
      </c>
      <c r="B5" s="116"/>
      <c r="C5" s="116"/>
      <c r="D5" s="116"/>
      <c r="E5" s="117"/>
      <c r="F5" s="95">
        <f>F6+F7</f>
        <v>1693742.81</v>
      </c>
      <c r="G5" s="95">
        <f t="shared" ref="G5:H5" si="0">G6+G7</f>
        <v>1515185.48</v>
      </c>
      <c r="H5" s="95">
        <f t="shared" si="0"/>
        <v>1523049.04</v>
      </c>
      <c r="I5" s="44"/>
    </row>
    <row r="6" spans="1:9" ht="22.5" customHeight="1">
      <c r="A6" s="118" t="s">
        <v>20</v>
      </c>
      <c r="B6" s="119"/>
      <c r="C6" s="119"/>
      <c r="D6" s="119"/>
      <c r="E6" s="120"/>
      <c r="F6" s="52">
        <v>1693742.81</v>
      </c>
      <c r="G6" s="52">
        <v>1515185.48</v>
      </c>
      <c r="H6" s="52">
        <v>1523049.04</v>
      </c>
    </row>
    <row r="7" spans="1:9" ht="22.5" customHeight="1">
      <c r="A7" s="111" t="s">
        <v>80</v>
      </c>
      <c r="B7" s="112"/>
      <c r="C7" s="112"/>
      <c r="D7" s="112"/>
      <c r="E7" s="113"/>
      <c r="F7" s="52">
        <v>0</v>
      </c>
      <c r="G7" s="52">
        <v>0</v>
      </c>
      <c r="H7" s="52">
        <v>0</v>
      </c>
    </row>
    <row r="8" spans="1:9" ht="22.5" customHeight="1">
      <c r="A8" s="96" t="s">
        <v>21</v>
      </c>
      <c r="B8" s="97"/>
      <c r="C8" s="97"/>
      <c r="D8" s="97"/>
      <c r="E8" s="97"/>
      <c r="F8" s="98">
        <f>F9+F10</f>
        <v>1693742.81</v>
      </c>
      <c r="G8" s="98">
        <f t="shared" ref="G8:H8" si="1">G9+G10</f>
        <v>1515185.48</v>
      </c>
      <c r="H8" s="98">
        <f t="shared" si="1"/>
        <v>1523049.04</v>
      </c>
    </row>
    <row r="9" spans="1:9" ht="22.5" customHeight="1">
      <c r="A9" s="124" t="s">
        <v>22</v>
      </c>
      <c r="B9" s="125"/>
      <c r="C9" s="125"/>
      <c r="D9" s="125"/>
      <c r="E9" s="126"/>
      <c r="F9" s="53">
        <v>1373742.81</v>
      </c>
      <c r="G9" s="53">
        <v>1239185.48</v>
      </c>
      <c r="H9" s="53">
        <v>1247049.04</v>
      </c>
    </row>
    <row r="10" spans="1:9" ht="22.5" customHeight="1">
      <c r="A10" s="111" t="s">
        <v>81</v>
      </c>
      <c r="B10" s="112"/>
      <c r="C10" s="112"/>
      <c r="D10" s="112"/>
      <c r="E10" s="113"/>
      <c r="F10" s="53">
        <v>320000</v>
      </c>
      <c r="G10" s="53">
        <v>276000</v>
      </c>
      <c r="H10" s="53">
        <v>276000</v>
      </c>
    </row>
    <row r="11" spans="1:9" ht="22.5" customHeight="1">
      <c r="A11" s="121" t="s">
        <v>23</v>
      </c>
      <c r="B11" s="122"/>
      <c r="C11" s="122"/>
      <c r="D11" s="122"/>
      <c r="E11" s="123"/>
      <c r="F11" s="99">
        <f>F5-F8</f>
        <v>0</v>
      </c>
      <c r="G11" s="99">
        <f>+G5-G8</f>
        <v>0</v>
      </c>
      <c r="H11" s="99">
        <f>+H5-H8</f>
        <v>0</v>
      </c>
    </row>
    <row r="12" spans="1:9" ht="25.5" customHeight="1">
      <c r="A12" s="127"/>
      <c r="B12" s="127"/>
      <c r="C12" s="127"/>
      <c r="D12" s="127"/>
      <c r="E12" s="127"/>
      <c r="F12" s="127"/>
      <c r="G12" s="127"/>
      <c r="H12" s="127"/>
    </row>
    <row r="13" spans="1:9" ht="42" customHeight="1">
      <c r="A13" s="38"/>
      <c r="B13" s="39"/>
      <c r="C13" s="39"/>
      <c r="D13" s="40"/>
      <c r="E13" s="41"/>
      <c r="F13" s="42" t="s">
        <v>107</v>
      </c>
      <c r="G13" s="42" t="s">
        <v>95</v>
      </c>
      <c r="H13" s="42" t="s">
        <v>96</v>
      </c>
    </row>
    <row r="14" spans="1:9" ht="35.25" customHeight="1">
      <c r="A14" s="128" t="s">
        <v>82</v>
      </c>
      <c r="B14" s="132"/>
      <c r="C14" s="132"/>
      <c r="D14" s="132"/>
      <c r="E14" s="133"/>
      <c r="F14" s="106">
        <v>127510.15</v>
      </c>
      <c r="G14" s="106">
        <v>5000</v>
      </c>
      <c r="H14" s="110">
        <v>5000</v>
      </c>
    </row>
    <row r="15" spans="1:9" ht="33.75" customHeight="1">
      <c r="A15" s="128" t="s">
        <v>83</v>
      </c>
      <c r="B15" s="129"/>
      <c r="C15" s="129"/>
      <c r="D15" s="129"/>
      <c r="E15" s="130"/>
      <c r="F15" s="100">
        <v>127510.15</v>
      </c>
      <c r="G15" s="100">
        <v>0</v>
      </c>
      <c r="H15" s="99">
        <v>0</v>
      </c>
    </row>
    <row r="16" spans="1:9" s="45" customFormat="1" ht="25.5" customHeight="1">
      <c r="A16" s="131"/>
      <c r="B16" s="131"/>
      <c r="C16" s="131"/>
      <c r="D16" s="131"/>
      <c r="E16" s="131"/>
      <c r="F16" s="131"/>
      <c r="G16" s="131"/>
      <c r="H16" s="131"/>
    </row>
    <row r="17" spans="1:8" s="45" customFormat="1" ht="37.5" customHeight="1">
      <c r="A17" s="38"/>
      <c r="B17" s="39"/>
      <c r="C17" s="39"/>
      <c r="D17" s="40"/>
      <c r="E17" s="41"/>
      <c r="F17" s="42" t="s">
        <v>107</v>
      </c>
      <c r="G17" s="42" t="s">
        <v>95</v>
      </c>
      <c r="H17" s="42" t="s">
        <v>96</v>
      </c>
    </row>
    <row r="18" spans="1:8" s="45" customFormat="1" ht="22.5" customHeight="1">
      <c r="A18" s="118" t="s">
        <v>24</v>
      </c>
      <c r="B18" s="119"/>
      <c r="C18" s="119"/>
      <c r="D18" s="119"/>
      <c r="E18" s="120"/>
      <c r="F18" s="51"/>
      <c r="G18" s="51"/>
      <c r="H18" s="51"/>
    </row>
    <row r="19" spans="1:8" s="45" customFormat="1" ht="22.5" customHeight="1">
      <c r="A19" s="118" t="s">
        <v>25</v>
      </c>
      <c r="B19" s="119"/>
      <c r="C19" s="119"/>
      <c r="D19" s="119"/>
      <c r="E19" s="120"/>
      <c r="F19" s="51"/>
      <c r="G19" s="51"/>
      <c r="H19" s="51"/>
    </row>
    <row r="20" spans="1:8" s="45" customFormat="1" ht="22.5" customHeight="1">
      <c r="A20" s="121" t="s">
        <v>26</v>
      </c>
      <c r="B20" s="122"/>
      <c r="C20" s="122"/>
      <c r="D20" s="122"/>
      <c r="E20" s="123"/>
      <c r="F20" s="98"/>
      <c r="G20" s="98"/>
      <c r="H20" s="98"/>
    </row>
    <row r="21" spans="1:8" s="45" customFormat="1" ht="15" customHeight="1">
      <c r="A21" s="46"/>
      <c r="B21" s="47"/>
      <c r="C21" s="94"/>
      <c r="D21" s="48"/>
      <c r="E21" s="47"/>
      <c r="F21" s="54"/>
      <c r="G21" s="54"/>
      <c r="H21" s="54"/>
    </row>
    <row r="22" spans="1:8" s="45" customFormat="1" ht="22.5" customHeight="1">
      <c r="A22" s="124" t="s">
        <v>27</v>
      </c>
      <c r="B22" s="125"/>
      <c r="C22" s="125"/>
      <c r="D22" s="125"/>
      <c r="E22" s="126"/>
      <c r="F22" s="51">
        <f>SUM(F11,F15,F20)</f>
        <v>127510.15</v>
      </c>
      <c r="G22" s="51">
        <f>SUM(G11,G15,G20)</f>
        <v>0</v>
      </c>
      <c r="H22" s="51">
        <f>SUM(H11,H15,H20)</f>
        <v>0</v>
      </c>
    </row>
    <row r="23" spans="1:8" s="45" customFormat="1" ht="18" customHeight="1">
      <c r="A23" s="49"/>
      <c r="B23" s="37"/>
      <c r="C23" s="37"/>
      <c r="D23" s="37"/>
      <c r="E23" s="37"/>
    </row>
  </sheetData>
  <mergeCells count="16">
    <mergeCell ref="A18:E18"/>
    <mergeCell ref="A19:E19"/>
    <mergeCell ref="A20:E20"/>
    <mergeCell ref="A22:E22"/>
    <mergeCell ref="A9:E9"/>
    <mergeCell ref="A10:E10"/>
    <mergeCell ref="A11:E11"/>
    <mergeCell ref="A12:H12"/>
    <mergeCell ref="A15:E15"/>
    <mergeCell ref="A16:H16"/>
    <mergeCell ref="A14:E14"/>
    <mergeCell ref="A7:E7"/>
    <mergeCell ref="A1:H1"/>
    <mergeCell ref="A2:H2"/>
    <mergeCell ref="A5:E5"/>
    <mergeCell ref="A6:E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1"/>
  <sheetViews>
    <sheetView zoomScale="75" zoomScaleNormal="75" workbookViewId="0">
      <selection activeCell="B19" sqref="B19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6" t="s">
        <v>103</v>
      </c>
      <c r="B3" s="136"/>
      <c r="C3" s="136"/>
      <c r="D3" s="136"/>
      <c r="E3" s="136"/>
      <c r="F3" s="136"/>
      <c r="G3" s="136"/>
      <c r="H3" s="136"/>
      <c r="I3" s="136"/>
    </row>
    <row r="4" spans="1:10" s="2" customFormat="1" ht="15.75" customHeight="1">
      <c r="A4" s="137"/>
      <c r="B4" s="137"/>
      <c r="C4" s="137"/>
      <c r="D4" s="137"/>
      <c r="E4" s="137"/>
      <c r="F4" s="137"/>
      <c r="G4" s="137"/>
      <c r="H4" s="137"/>
      <c r="I4" s="137"/>
      <c r="J4" s="3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3" t="s">
        <v>86</v>
      </c>
      <c r="C7" s="144"/>
      <c r="D7" s="144"/>
      <c r="E7" s="144"/>
      <c r="F7" s="144"/>
      <c r="G7" s="144"/>
      <c r="H7" s="144"/>
      <c r="I7" s="145"/>
    </row>
    <row r="8" spans="1:10" s="2" customFormat="1" ht="15.75" customHeight="1">
      <c r="A8" s="6" t="s">
        <v>15</v>
      </c>
      <c r="B8" s="148" t="s">
        <v>4</v>
      </c>
      <c r="C8" s="150" t="s">
        <v>5</v>
      </c>
      <c r="D8" s="150" t="s">
        <v>6</v>
      </c>
      <c r="E8" s="150" t="s">
        <v>71</v>
      </c>
      <c r="F8" s="146" t="s">
        <v>7</v>
      </c>
      <c r="G8" s="146" t="s">
        <v>0</v>
      </c>
      <c r="H8" s="146" t="s">
        <v>12</v>
      </c>
      <c r="I8" s="138" t="s">
        <v>13</v>
      </c>
    </row>
    <row r="9" spans="1:10" s="2" customFormat="1" ht="96.75" customHeight="1" thickBot="1">
      <c r="A9" s="7" t="s">
        <v>14</v>
      </c>
      <c r="B9" s="149"/>
      <c r="C9" s="151"/>
      <c r="D9" s="151"/>
      <c r="E9" s="152"/>
      <c r="F9" s="147"/>
      <c r="G9" s="147"/>
      <c r="H9" s="147"/>
      <c r="I9" s="139"/>
    </row>
    <row r="10" spans="1:10" s="2" customFormat="1" ht="40.5" customHeight="1" thickBot="1">
      <c r="A10" s="8" t="s">
        <v>74</v>
      </c>
      <c r="B10" s="86"/>
      <c r="C10" s="87"/>
      <c r="D10" s="87"/>
      <c r="E10" s="88"/>
      <c r="F10" s="92">
        <v>500</v>
      </c>
      <c r="G10" s="89"/>
      <c r="H10" s="90"/>
      <c r="I10" s="91"/>
    </row>
    <row r="11" spans="1:10" s="2" customFormat="1" ht="41.25" customHeight="1" thickBot="1">
      <c r="A11" s="8" t="s">
        <v>28</v>
      </c>
      <c r="B11" s="56"/>
      <c r="C11" s="57"/>
      <c r="D11" s="57"/>
      <c r="E11" s="57"/>
      <c r="F11" s="64">
        <v>10000</v>
      </c>
      <c r="G11" s="109">
        <v>15000</v>
      </c>
      <c r="H11" s="58"/>
      <c r="I11" s="59"/>
    </row>
    <row r="12" spans="1:10" s="2" customFormat="1" ht="41.25" customHeight="1" thickBot="1">
      <c r="A12" s="8" t="s">
        <v>84</v>
      </c>
      <c r="B12" s="101"/>
      <c r="C12" s="102"/>
      <c r="D12" s="102"/>
      <c r="E12" s="102"/>
      <c r="F12" s="103"/>
      <c r="G12" s="101"/>
      <c r="H12" s="104"/>
      <c r="I12" s="105"/>
    </row>
    <row r="13" spans="1:10" s="2" customFormat="1" ht="51" customHeight="1">
      <c r="A13" s="8" t="s">
        <v>78</v>
      </c>
      <c r="B13" s="60"/>
      <c r="C13" s="60"/>
      <c r="D13" s="60"/>
      <c r="E13" s="60"/>
      <c r="F13" s="65">
        <v>183584.14</v>
      </c>
      <c r="G13" s="60"/>
      <c r="H13" s="61"/>
      <c r="I13" s="62"/>
    </row>
    <row r="14" spans="1:10" s="2" customFormat="1" ht="51" customHeight="1">
      <c r="A14" s="55" t="s">
        <v>79</v>
      </c>
      <c r="B14" s="60"/>
      <c r="C14" s="60"/>
      <c r="D14" s="60"/>
      <c r="E14" s="60"/>
      <c r="F14" s="65">
        <v>165000</v>
      </c>
      <c r="G14" s="60"/>
      <c r="H14" s="61"/>
      <c r="I14" s="62"/>
    </row>
    <row r="15" spans="1:10" s="2" customFormat="1" ht="39" customHeight="1">
      <c r="A15" s="55" t="s">
        <v>88</v>
      </c>
      <c r="B15" s="60"/>
      <c r="C15" s="60">
        <v>200</v>
      </c>
      <c r="D15" s="60"/>
      <c r="E15" s="60"/>
      <c r="F15" s="65"/>
      <c r="G15" s="60"/>
      <c r="H15" s="61"/>
      <c r="I15" s="62"/>
    </row>
    <row r="16" spans="1:10" s="2" customFormat="1" ht="39" customHeight="1">
      <c r="A16" s="55" t="s">
        <v>29</v>
      </c>
      <c r="B16" s="60"/>
      <c r="C16" s="60"/>
      <c r="D16" s="60">
        <v>55000</v>
      </c>
      <c r="E16" s="60"/>
      <c r="F16" s="65"/>
      <c r="G16" s="60"/>
      <c r="H16" s="61"/>
      <c r="I16" s="62"/>
    </row>
    <row r="17" spans="1:16" s="2" customFormat="1" ht="39" customHeight="1">
      <c r="A17" s="55" t="s">
        <v>89</v>
      </c>
      <c r="B17" s="60"/>
      <c r="C17" s="60"/>
      <c r="D17" s="60"/>
      <c r="E17" s="60"/>
      <c r="F17" s="65"/>
      <c r="G17" s="60">
        <v>15000</v>
      </c>
      <c r="H17" s="61"/>
      <c r="I17" s="62"/>
    </row>
    <row r="18" spans="1:16" s="2" customFormat="1" ht="46.5" customHeight="1">
      <c r="A18" s="55" t="s">
        <v>30</v>
      </c>
      <c r="B18" s="60">
        <v>1056948.52</v>
      </c>
      <c r="C18" s="60"/>
      <c r="D18" s="60"/>
      <c r="E18" s="60"/>
      <c r="F18" s="65"/>
      <c r="G18" s="60"/>
      <c r="H18" s="61"/>
      <c r="I18" s="62"/>
    </row>
    <row r="19" spans="1:16" s="2" customFormat="1" ht="47.25" customHeight="1">
      <c r="A19" s="55" t="s">
        <v>31</v>
      </c>
      <c r="B19" s="60">
        <v>65000</v>
      </c>
      <c r="C19" s="60"/>
      <c r="D19" s="60"/>
      <c r="E19" s="60"/>
      <c r="F19" s="65"/>
      <c r="G19" s="60"/>
      <c r="H19" s="61"/>
      <c r="I19" s="62"/>
    </row>
    <row r="20" spans="1:16" s="2" customFormat="1" ht="47.25" customHeight="1" thickBot="1">
      <c r="A20" s="82" t="s">
        <v>70</v>
      </c>
      <c r="B20" s="83"/>
      <c r="C20" s="83"/>
      <c r="D20" s="83"/>
      <c r="E20" s="83">
        <v>127510.15</v>
      </c>
      <c r="F20" s="84"/>
      <c r="G20" s="83"/>
      <c r="H20" s="83"/>
      <c r="I20" s="85"/>
    </row>
    <row r="21" spans="1:16" s="2" customFormat="1" ht="30" customHeight="1" thickBot="1">
      <c r="A21" s="9" t="s">
        <v>2</v>
      </c>
      <c r="B21" s="63">
        <f>SUM(B11:B19)</f>
        <v>1121948.52</v>
      </c>
      <c r="C21" s="63">
        <f>SUM(C11:C19)</f>
        <v>200</v>
      </c>
      <c r="D21" s="63">
        <f>SUM(D11:D20)</f>
        <v>55000</v>
      </c>
      <c r="E21" s="63">
        <f>SUM(E11:E20)</f>
        <v>127510.15</v>
      </c>
      <c r="F21" s="63">
        <f>SUM(F10:F19)</f>
        <v>359084.14</v>
      </c>
      <c r="G21" s="63">
        <f>SUM(G11:G19)</f>
        <v>30000</v>
      </c>
      <c r="H21" s="63">
        <f>SUM(H11:H19)</f>
        <v>0</v>
      </c>
      <c r="I21" s="63">
        <f>SUM(I11:I19)</f>
        <v>0</v>
      </c>
    </row>
    <row r="22" spans="1:16" s="2" customFormat="1" ht="30" customHeight="1" thickBot="1">
      <c r="A22" s="9" t="s">
        <v>87</v>
      </c>
      <c r="B22" s="140">
        <f>B21+C21+D21+F21+G21+H21+I21+E21</f>
        <v>1693742.81</v>
      </c>
      <c r="C22" s="141"/>
      <c r="D22" s="141"/>
      <c r="E22" s="141"/>
      <c r="F22" s="141"/>
      <c r="G22" s="141"/>
      <c r="H22" s="141"/>
      <c r="I22" s="142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3:I3"/>
    <mergeCell ref="A4:I4"/>
    <mergeCell ref="I8:I9"/>
    <mergeCell ref="B22:I22"/>
    <mergeCell ref="B7:I7"/>
    <mergeCell ref="F8:F9"/>
    <mergeCell ref="G8:G9"/>
    <mergeCell ref="B8:B9"/>
    <mergeCell ref="C8:C9"/>
    <mergeCell ref="D8:D9"/>
    <mergeCell ref="H8:H9"/>
    <mergeCell ref="E8:E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A3" sqref="A3:I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6" t="s">
        <v>104</v>
      </c>
      <c r="B3" s="136"/>
      <c r="C3" s="136"/>
      <c r="D3" s="136"/>
      <c r="E3" s="136"/>
      <c r="F3" s="136"/>
      <c r="G3" s="136"/>
      <c r="H3" s="136"/>
      <c r="I3" s="136"/>
    </row>
    <row r="4" spans="1:10" s="2" customFormat="1" ht="15.75" customHeight="1">
      <c r="A4" s="137"/>
      <c r="B4" s="137"/>
      <c r="C4" s="137"/>
      <c r="D4" s="137"/>
      <c r="E4" s="137"/>
      <c r="F4" s="137"/>
      <c r="G4" s="137"/>
      <c r="H4" s="137"/>
      <c r="I4" s="137"/>
      <c r="J4" s="108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3" t="s">
        <v>90</v>
      </c>
      <c r="C7" s="144"/>
      <c r="D7" s="144"/>
      <c r="E7" s="144"/>
      <c r="F7" s="144"/>
      <c r="G7" s="144"/>
      <c r="H7" s="144"/>
      <c r="I7" s="145"/>
    </row>
    <row r="8" spans="1:10" s="2" customFormat="1" ht="15.75" customHeight="1">
      <c r="A8" s="6" t="s">
        <v>15</v>
      </c>
      <c r="B8" s="148" t="s">
        <v>4</v>
      </c>
      <c r="C8" s="150" t="s">
        <v>5</v>
      </c>
      <c r="D8" s="150" t="s">
        <v>6</v>
      </c>
      <c r="E8" s="150" t="s">
        <v>71</v>
      </c>
      <c r="F8" s="146" t="s">
        <v>7</v>
      </c>
      <c r="G8" s="146" t="s">
        <v>0</v>
      </c>
      <c r="H8" s="146" t="s">
        <v>12</v>
      </c>
      <c r="I8" s="138" t="s">
        <v>13</v>
      </c>
    </row>
    <row r="9" spans="1:10" s="2" customFormat="1" ht="96.75" customHeight="1" thickBot="1">
      <c r="A9" s="7" t="s">
        <v>14</v>
      </c>
      <c r="B9" s="149"/>
      <c r="C9" s="151"/>
      <c r="D9" s="151"/>
      <c r="E9" s="152"/>
      <c r="F9" s="147"/>
      <c r="G9" s="147"/>
      <c r="H9" s="147"/>
      <c r="I9" s="139"/>
    </row>
    <row r="10" spans="1:10" s="2" customFormat="1" ht="40.5" customHeight="1" thickBot="1">
      <c r="A10" s="8" t="s">
        <v>74</v>
      </c>
      <c r="B10" s="86"/>
      <c r="C10" s="87"/>
      <c r="D10" s="87"/>
      <c r="E10" s="88"/>
      <c r="F10" s="92"/>
      <c r="G10" s="89"/>
      <c r="H10" s="90"/>
      <c r="I10" s="91"/>
    </row>
    <row r="11" spans="1:10" s="2" customFormat="1" ht="41.25" customHeight="1" thickBot="1">
      <c r="A11" s="8" t="s">
        <v>28</v>
      </c>
      <c r="B11" s="56"/>
      <c r="C11" s="57"/>
      <c r="D11" s="57"/>
      <c r="E11" s="57"/>
      <c r="F11" s="64">
        <v>10000</v>
      </c>
      <c r="G11" s="109">
        <v>15000</v>
      </c>
      <c r="H11" s="58"/>
      <c r="I11" s="59"/>
    </row>
    <row r="12" spans="1:10" s="2" customFormat="1" ht="41.25" customHeight="1" thickBot="1">
      <c r="A12" s="8" t="s">
        <v>84</v>
      </c>
      <c r="B12" s="101"/>
      <c r="C12" s="102"/>
      <c r="D12" s="102"/>
      <c r="E12" s="102"/>
      <c r="F12" s="103"/>
      <c r="G12" s="101"/>
      <c r="H12" s="104"/>
      <c r="I12" s="105"/>
    </row>
    <row r="13" spans="1:10" s="2" customFormat="1" ht="51" customHeight="1">
      <c r="A13" s="8" t="s">
        <v>78</v>
      </c>
      <c r="B13" s="60"/>
      <c r="C13" s="60"/>
      <c r="D13" s="60"/>
      <c r="E13" s="60"/>
      <c r="F13" s="65">
        <v>166340.16</v>
      </c>
      <c r="G13" s="60"/>
      <c r="H13" s="61"/>
      <c r="I13" s="62"/>
    </row>
    <row r="14" spans="1:10" s="2" customFormat="1" ht="51" customHeight="1">
      <c r="A14" s="55" t="s">
        <v>79</v>
      </c>
      <c r="B14" s="60"/>
      <c r="C14" s="60"/>
      <c r="D14" s="60"/>
      <c r="E14" s="60"/>
      <c r="F14" s="65">
        <v>140000</v>
      </c>
      <c r="G14" s="60"/>
      <c r="H14" s="61"/>
      <c r="I14" s="62"/>
    </row>
    <row r="15" spans="1:10" s="2" customFormat="1" ht="39" customHeight="1">
      <c r="A15" s="55" t="s">
        <v>88</v>
      </c>
      <c r="B15" s="60"/>
      <c r="C15" s="60">
        <v>200</v>
      </c>
      <c r="D15" s="60"/>
      <c r="E15" s="60"/>
      <c r="F15" s="65"/>
      <c r="G15" s="60"/>
      <c r="H15" s="61"/>
      <c r="I15" s="62"/>
    </row>
    <row r="16" spans="1:10" s="2" customFormat="1" ht="39" customHeight="1">
      <c r="A16" s="55" t="s">
        <v>29</v>
      </c>
      <c r="B16" s="60"/>
      <c r="C16" s="60"/>
      <c r="D16" s="60">
        <v>55000</v>
      </c>
      <c r="E16" s="60"/>
      <c r="F16" s="65"/>
      <c r="G16" s="60"/>
      <c r="H16" s="61"/>
      <c r="I16" s="62"/>
    </row>
    <row r="17" spans="1:16" s="2" customFormat="1" ht="39" customHeight="1">
      <c r="A17" s="55" t="s">
        <v>89</v>
      </c>
      <c r="B17" s="60"/>
      <c r="C17" s="60"/>
      <c r="D17" s="60"/>
      <c r="E17" s="60"/>
      <c r="F17" s="65"/>
      <c r="G17" s="60">
        <v>15000</v>
      </c>
      <c r="H17" s="61"/>
      <c r="I17" s="62"/>
    </row>
    <row r="18" spans="1:16" s="2" customFormat="1" ht="46.5" customHeight="1">
      <c r="A18" s="55" t="s">
        <v>30</v>
      </c>
      <c r="B18" s="60">
        <v>1027645.32</v>
      </c>
      <c r="C18" s="60"/>
      <c r="D18" s="60"/>
      <c r="E18" s="60"/>
      <c r="F18" s="65"/>
      <c r="G18" s="60"/>
      <c r="H18" s="61"/>
      <c r="I18" s="62"/>
    </row>
    <row r="19" spans="1:16" s="2" customFormat="1" ht="47.25" customHeight="1">
      <c r="A19" s="55" t="s">
        <v>31</v>
      </c>
      <c r="B19" s="60">
        <v>86000</v>
      </c>
      <c r="C19" s="60"/>
      <c r="D19" s="60"/>
      <c r="E19" s="60"/>
      <c r="F19" s="65"/>
      <c r="G19" s="60"/>
      <c r="H19" s="61"/>
      <c r="I19" s="62"/>
    </row>
    <row r="20" spans="1:16" s="2" customFormat="1" ht="47.25" customHeight="1" thickBot="1">
      <c r="A20" s="82" t="s">
        <v>70</v>
      </c>
      <c r="B20" s="83"/>
      <c r="C20" s="83"/>
      <c r="D20" s="83"/>
      <c r="E20" s="83"/>
      <c r="F20" s="84"/>
      <c r="G20" s="83"/>
      <c r="H20" s="83"/>
      <c r="I20" s="85"/>
    </row>
    <row r="21" spans="1:16" s="2" customFormat="1" ht="30" customHeight="1" thickBot="1">
      <c r="A21" s="9" t="s">
        <v>2</v>
      </c>
      <c r="B21" s="63">
        <f>SUM(B11:B19)</f>
        <v>1113645.3199999998</v>
      </c>
      <c r="C21" s="63">
        <f>SUM(C11:C19)</f>
        <v>200</v>
      </c>
      <c r="D21" s="63">
        <f>SUM(D11:D20)</f>
        <v>55000</v>
      </c>
      <c r="E21" s="63">
        <f>SUM(E11:E20)</f>
        <v>0</v>
      </c>
      <c r="F21" s="63">
        <f>SUM(F10:F19)</f>
        <v>316340.16000000003</v>
      </c>
      <c r="G21" s="63">
        <f>SUM(G11:G19)</f>
        <v>30000</v>
      </c>
      <c r="H21" s="63">
        <f>SUM(H11:H19)</f>
        <v>0</v>
      </c>
      <c r="I21" s="63">
        <f>SUM(I11:I19)</f>
        <v>0</v>
      </c>
    </row>
    <row r="22" spans="1:16" s="2" customFormat="1" ht="30" customHeight="1" thickBot="1">
      <c r="A22" s="9" t="s">
        <v>91</v>
      </c>
      <c r="B22" s="140">
        <f>B21+C21+D21+F21+G21+H21+I21+E21</f>
        <v>1515185.48</v>
      </c>
      <c r="C22" s="141"/>
      <c r="D22" s="141"/>
      <c r="E22" s="141"/>
      <c r="F22" s="141"/>
      <c r="G22" s="141"/>
      <c r="H22" s="141"/>
      <c r="I22" s="142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honeticPr fontId="0" type="noConversion"/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75" workbookViewId="0">
      <selection activeCell="C23" sqref="C23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4" width="20.7109375" customWidth="1"/>
    <col min="5" max="5" width="19.42578125" customWidth="1"/>
    <col min="6" max="6" width="20.7109375" customWidth="1"/>
    <col min="7" max="7" width="18.28515625" customWidth="1"/>
    <col min="8" max="8" width="20.28515625" customWidth="1"/>
    <col min="9" max="9" width="17.140625" customWidth="1"/>
    <col min="10" max="10" width="8.140625" customWidth="1"/>
  </cols>
  <sheetData>
    <row r="1" spans="1:10" ht="12" customHeight="1">
      <c r="I1" s="11"/>
    </row>
    <row r="3" spans="1:10" s="2" customFormat="1" ht="20.25">
      <c r="A3" s="136" t="s">
        <v>105</v>
      </c>
      <c r="B3" s="136"/>
      <c r="C3" s="136"/>
      <c r="D3" s="136"/>
      <c r="E3" s="136"/>
      <c r="F3" s="136"/>
      <c r="G3" s="136"/>
      <c r="H3" s="136"/>
      <c r="I3" s="136"/>
    </row>
    <row r="4" spans="1:10" s="2" customFormat="1" ht="15.75" customHeight="1">
      <c r="A4" s="137"/>
      <c r="B4" s="137"/>
      <c r="C4" s="137"/>
      <c r="D4" s="137"/>
      <c r="E4" s="137"/>
      <c r="F4" s="137"/>
      <c r="G4" s="137"/>
      <c r="H4" s="137"/>
      <c r="I4" s="137"/>
      <c r="J4" s="108"/>
    </row>
    <row r="5" spans="1:10" s="2" customFormat="1" ht="15" hidden="1"/>
    <row r="6" spans="1:10" s="2" customFormat="1" ht="15.75" thickBot="1">
      <c r="I6" s="4" t="s">
        <v>1</v>
      </c>
    </row>
    <row r="7" spans="1:10" s="2" customFormat="1" ht="16.5" thickBot="1">
      <c r="A7" s="5" t="s">
        <v>3</v>
      </c>
      <c r="B7" s="143" t="s">
        <v>97</v>
      </c>
      <c r="C7" s="144"/>
      <c r="D7" s="144"/>
      <c r="E7" s="144"/>
      <c r="F7" s="144"/>
      <c r="G7" s="144"/>
      <c r="H7" s="144"/>
      <c r="I7" s="145"/>
    </row>
    <row r="8" spans="1:10" s="2" customFormat="1" ht="15.75" customHeight="1">
      <c r="A8" s="6" t="s">
        <v>15</v>
      </c>
      <c r="B8" s="148" t="s">
        <v>4</v>
      </c>
      <c r="C8" s="150" t="s">
        <v>5</v>
      </c>
      <c r="D8" s="150" t="s">
        <v>6</v>
      </c>
      <c r="E8" s="150" t="s">
        <v>71</v>
      </c>
      <c r="F8" s="146" t="s">
        <v>7</v>
      </c>
      <c r="G8" s="146" t="s">
        <v>0</v>
      </c>
      <c r="H8" s="146" t="s">
        <v>12</v>
      </c>
      <c r="I8" s="138" t="s">
        <v>13</v>
      </c>
    </row>
    <row r="9" spans="1:10" s="2" customFormat="1" ht="96.75" customHeight="1" thickBot="1">
      <c r="A9" s="7" t="s">
        <v>14</v>
      </c>
      <c r="B9" s="149"/>
      <c r="C9" s="151"/>
      <c r="D9" s="151"/>
      <c r="E9" s="152"/>
      <c r="F9" s="147"/>
      <c r="G9" s="147"/>
      <c r="H9" s="147"/>
      <c r="I9" s="139"/>
    </row>
    <row r="10" spans="1:10" s="2" customFormat="1" ht="40.5" customHeight="1" thickBot="1">
      <c r="A10" s="8" t="s">
        <v>74</v>
      </c>
      <c r="B10" s="86"/>
      <c r="C10" s="87"/>
      <c r="D10" s="87"/>
      <c r="E10" s="88"/>
      <c r="F10" s="92"/>
      <c r="G10" s="89"/>
      <c r="H10" s="90"/>
      <c r="I10" s="91"/>
    </row>
    <row r="11" spans="1:10" s="2" customFormat="1" ht="41.25" customHeight="1" thickBot="1">
      <c r="A11" s="8" t="s">
        <v>28</v>
      </c>
      <c r="B11" s="56"/>
      <c r="C11" s="57"/>
      <c r="D11" s="57"/>
      <c r="E11" s="57"/>
      <c r="F11" s="64">
        <v>10000</v>
      </c>
      <c r="G11" s="109">
        <v>15000</v>
      </c>
      <c r="H11" s="58"/>
      <c r="I11" s="59"/>
    </row>
    <row r="12" spans="1:10" s="2" customFormat="1" ht="41.25" customHeight="1" thickBot="1">
      <c r="A12" s="8" t="s">
        <v>84</v>
      </c>
      <c r="B12" s="101"/>
      <c r="C12" s="102"/>
      <c r="D12" s="102"/>
      <c r="E12" s="102"/>
      <c r="F12" s="103"/>
      <c r="G12" s="101"/>
      <c r="H12" s="104"/>
      <c r="I12" s="105"/>
    </row>
    <row r="13" spans="1:10" s="2" customFormat="1" ht="51" customHeight="1">
      <c r="A13" s="8" t="s">
        <v>78</v>
      </c>
      <c r="B13" s="60"/>
      <c r="C13" s="60"/>
      <c r="D13" s="60"/>
      <c r="E13" s="60"/>
      <c r="F13" s="65">
        <v>166907.16</v>
      </c>
      <c r="G13" s="60"/>
      <c r="H13" s="61"/>
      <c r="I13" s="62"/>
    </row>
    <row r="14" spans="1:10" s="2" customFormat="1" ht="51" customHeight="1">
      <c r="A14" s="55" t="s">
        <v>79</v>
      </c>
      <c r="B14" s="60"/>
      <c r="C14" s="60"/>
      <c r="D14" s="60"/>
      <c r="E14" s="60"/>
      <c r="F14" s="65">
        <v>140000</v>
      </c>
      <c r="G14" s="60"/>
      <c r="H14" s="61"/>
      <c r="I14" s="62"/>
    </row>
    <row r="15" spans="1:10" s="2" customFormat="1" ht="39" customHeight="1">
      <c r="A15" s="55" t="s">
        <v>88</v>
      </c>
      <c r="B15" s="60"/>
      <c r="C15" s="60">
        <v>200</v>
      </c>
      <c r="D15" s="60"/>
      <c r="E15" s="60"/>
      <c r="F15" s="65"/>
      <c r="G15" s="60"/>
      <c r="H15" s="61"/>
      <c r="I15" s="62"/>
    </row>
    <row r="16" spans="1:10" s="2" customFormat="1" ht="39" customHeight="1">
      <c r="A16" s="55" t="s">
        <v>29</v>
      </c>
      <c r="B16" s="60"/>
      <c r="C16" s="60"/>
      <c r="D16" s="60">
        <v>55000</v>
      </c>
      <c r="E16" s="60"/>
      <c r="F16" s="65"/>
      <c r="G16" s="60"/>
      <c r="H16" s="61"/>
      <c r="I16" s="62"/>
    </row>
    <row r="17" spans="1:16" s="2" customFormat="1" ht="39" customHeight="1">
      <c r="A17" s="55" t="s">
        <v>89</v>
      </c>
      <c r="B17" s="60"/>
      <c r="C17" s="60"/>
      <c r="D17" s="60"/>
      <c r="E17" s="60"/>
      <c r="F17" s="65"/>
      <c r="G17" s="60">
        <v>15000</v>
      </c>
      <c r="H17" s="61"/>
      <c r="I17" s="62"/>
    </row>
    <row r="18" spans="1:16" s="2" customFormat="1" ht="46.5" customHeight="1">
      <c r="A18" s="55" t="s">
        <v>30</v>
      </c>
      <c r="B18" s="60">
        <v>1034941.88</v>
      </c>
      <c r="C18" s="60"/>
      <c r="D18" s="60"/>
      <c r="E18" s="60"/>
      <c r="F18" s="65"/>
      <c r="G18" s="60"/>
      <c r="H18" s="61"/>
      <c r="I18" s="62"/>
    </row>
    <row r="19" spans="1:16" s="2" customFormat="1" ht="47.25" customHeight="1">
      <c r="A19" s="55" t="s">
        <v>31</v>
      </c>
      <c r="B19" s="60">
        <v>86000</v>
      </c>
      <c r="C19" s="60"/>
      <c r="D19" s="60"/>
      <c r="E19" s="60"/>
      <c r="F19" s="65"/>
      <c r="G19" s="60"/>
      <c r="H19" s="61"/>
      <c r="I19" s="62"/>
    </row>
    <row r="20" spans="1:16" s="2" customFormat="1" ht="47.25" customHeight="1" thickBot="1">
      <c r="A20" s="82" t="s">
        <v>70</v>
      </c>
      <c r="B20" s="83"/>
      <c r="C20" s="83"/>
      <c r="D20" s="83"/>
      <c r="E20" s="83"/>
      <c r="F20" s="84"/>
      <c r="G20" s="83"/>
      <c r="H20" s="83"/>
      <c r="I20" s="85"/>
    </row>
    <row r="21" spans="1:16" s="2" customFormat="1" ht="30" customHeight="1" thickBot="1">
      <c r="A21" s="9" t="s">
        <v>2</v>
      </c>
      <c r="B21" s="63">
        <f>SUM(B11:B19)</f>
        <v>1120941.8799999999</v>
      </c>
      <c r="C21" s="63">
        <f>SUM(C11:C19)</f>
        <v>200</v>
      </c>
      <c r="D21" s="63">
        <f>SUM(D11:D20)</f>
        <v>55000</v>
      </c>
      <c r="E21" s="63">
        <f>SUM(E11:E20)</f>
        <v>0</v>
      </c>
      <c r="F21" s="63">
        <f>SUM(F10:F19)</f>
        <v>316907.16000000003</v>
      </c>
      <c r="G21" s="63">
        <f>SUM(G11:G19)</f>
        <v>30000</v>
      </c>
      <c r="H21" s="63">
        <f>SUM(H11:H19)</f>
        <v>0</v>
      </c>
      <c r="I21" s="63">
        <f>SUM(I11:I19)</f>
        <v>0</v>
      </c>
    </row>
    <row r="22" spans="1:16" s="2" customFormat="1" ht="30" customHeight="1" thickBot="1">
      <c r="A22" s="9" t="s">
        <v>98</v>
      </c>
      <c r="B22" s="140">
        <f>B21+C21+D21+F21+G21+H21+I21+E21</f>
        <v>1523049.04</v>
      </c>
      <c r="C22" s="141"/>
      <c r="D22" s="141"/>
      <c r="E22" s="141"/>
      <c r="F22" s="141"/>
      <c r="G22" s="141"/>
      <c r="H22" s="141"/>
      <c r="I22" s="142"/>
    </row>
    <row r="23" spans="1:16" s="2" customFormat="1" ht="15"/>
    <row r="24" spans="1:16" s="2" customFormat="1" ht="15.75">
      <c r="A24" s="1"/>
      <c r="H24" s="12"/>
      <c r="I24" s="12"/>
      <c r="J24" s="12"/>
      <c r="K24"/>
      <c r="L24"/>
      <c r="M24"/>
      <c r="N24"/>
      <c r="O24"/>
      <c r="P24"/>
    </row>
    <row r="25" spans="1:16" s="2" customFormat="1" ht="15">
      <c r="A25" s="10"/>
      <c r="J25"/>
      <c r="K25"/>
      <c r="L25"/>
      <c r="M25"/>
      <c r="N25"/>
      <c r="O25"/>
      <c r="P25"/>
    </row>
    <row r="26" spans="1:16" s="2" customFormat="1" ht="34.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s="2" customFormat="1" ht="15">
      <c r="A27" s="10"/>
      <c r="J27"/>
      <c r="K27"/>
      <c r="L27"/>
      <c r="M27"/>
      <c r="N27"/>
      <c r="O27"/>
      <c r="P27"/>
    </row>
    <row r="28" spans="1:16" s="2" customFormat="1" ht="15"/>
    <row r="29" spans="1:16" s="2" customFormat="1" ht="15"/>
    <row r="30" spans="1:16" s="2" customFormat="1" ht="15"/>
    <row r="31" spans="1:16" s="2" customFormat="1" ht="15"/>
    <row r="32" spans="1:16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3">
    <mergeCell ref="A26:P26"/>
    <mergeCell ref="A4:I4"/>
    <mergeCell ref="A3:I3"/>
    <mergeCell ref="B8:B9"/>
    <mergeCell ref="C8:C9"/>
    <mergeCell ref="D8:D9"/>
    <mergeCell ref="E8:E9"/>
    <mergeCell ref="F8:F9"/>
    <mergeCell ref="G8:G9"/>
    <mergeCell ref="H8:H9"/>
    <mergeCell ref="B7:I7"/>
    <mergeCell ref="I8:I9"/>
    <mergeCell ref="B22:I22"/>
  </mergeCells>
  <pageMargins left="0.27" right="0.17" top="0.15748031496062992" bottom="0.98425196850393704" header="0.35433070866141736" footer="0.27559055118110237"/>
  <pageSetup paperSize="9" scale="5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5"/>
  <sheetViews>
    <sheetView zoomScale="75" workbookViewId="0">
      <selection activeCell="G15" sqref="G15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3"/>
      <c r="M1" s="13"/>
      <c r="N1" s="13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3"/>
      <c r="M2" s="13"/>
      <c r="N2" s="13"/>
    </row>
    <row r="3" spans="1:14" ht="18" customHeight="1">
      <c r="A3" s="66" t="s">
        <v>32</v>
      </c>
      <c r="B3" s="15"/>
      <c r="C3" s="15"/>
      <c r="D3" s="16"/>
    </row>
    <row r="4" spans="1:14" ht="15" customHeight="1">
      <c r="A4" s="156" t="s">
        <v>85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1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106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3">
        <v>3</v>
      </c>
      <c r="B7" s="73" t="s">
        <v>68</v>
      </c>
      <c r="C7" s="80">
        <f t="shared" ref="C7:K7" si="0">C8+C15+C40</f>
        <v>1373742.81</v>
      </c>
      <c r="D7" s="80">
        <f t="shared" si="0"/>
        <v>1056948.52</v>
      </c>
      <c r="E7" s="80">
        <f t="shared" si="0"/>
        <v>200</v>
      </c>
      <c r="F7" s="80">
        <f t="shared" si="0"/>
        <v>50000</v>
      </c>
      <c r="G7" s="80">
        <f t="shared" si="0"/>
        <v>82510.149999999994</v>
      </c>
      <c r="H7" s="80">
        <f>H8+H15+H40</f>
        <v>184084.14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72"/>
      <c r="M7" s="72"/>
    </row>
    <row r="8" spans="1:14" ht="14.25" customHeight="1">
      <c r="A8" s="67">
        <v>31</v>
      </c>
      <c r="B8" s="67" t="s">
        <v>33</v>
      </c>
      <c r="C8" s="74">
        <f>C9+C13+C11</f>
        <v>1017932.6599999999</v>
      </c>
      <c r="D8" s="74">
        <f>D9+D13+D11</f>
        <v>874448.52</v>
      </c>
      <c r="E8" s="74">
        <f t="shared" ref="E8:K8" si="1">E9+E13</f>
        <v>0</v>
      </c>
      <c r="F8" s="74">
        <f>F9+F13+F11</f>
        <v>0</v>
      </c>
      <c r="G8" s="74">
        <f>G9+G13+G11</f>
        <v>16400</v>
      </c>
      <c r="H8" s="74">
        <f>H9+H13+H11</f>
        <v>127084.14</v>
      </c>
      <c r="I8" s="74">
        <f t="shared" si="1"/>
        <v>0</v>
      </c>
      <c r="J8" s="74">
        <f t="shared" si="1"/>
        <v>0</v>
      </c>
      <c r="K8" s="74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69" t="s">
        <v>34</v>
      </c>
      <c r="C9" s="76">
        <f>C10</f>
        <v>817967.97</v>
      </c>
      <c r="D9" s="76">
        <f t="shared" ref="D9:K9" si="2">D10</f>
        <v>711972.96</v>
      </c>
      <c r="E9" s="76">
        <f t="shared" si="2"/>
        <v>0</v>
      </c>
      <c r="F9" s="76">
        <f t="shared" si="2"/>
        <v>0</v>
      </c>
      <c r="G9" s="76">
        <f t="shared" si="2"/>
        <v>0</v>
      </c>
      <c r="H9" s="76">
        <f t="shared" si="2"/>
        <v>105995.01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14">
        <v>0</v>
      </c>
      <c r="M9" s="14">
        <v>0</v>
      </c>
    </row>
    <row r="10" spans="1:14" ht="14.25" customHeight="1">
      <c r="A10" s="68">
        <v>3111</v>
      </c>
      <c r="B10" s="25" t="s">
        <v>35</v>
      </c>
      <c r="C10" s="75">
        <f>D10+E10+F10+H10+I10+J10+K10+G10</f>
        <v>817967.97</v>
      </c>
      <c r="D10" s="75">
        <v>711972.96</v>
      </c>
      <c r="E10" s="75"/>
      <c r="F10" s="75"/>
      <c r="G10" s="75"/>
      <c r="H10" s="75">
        <v>105995.01</v>
      </c>
      <c r="I10" s="75"/>
      <c r="J10" s="75"/>
      <c r="K10" s="75"/>
      <c r="L10" s="14">
        <v>0</v>
      </c>
      <c r="M10" s="14">
        <v>0</v>
      </c>
    </row>
    <row r="11" spans="1:14" ht="14.25" customHeight="1">
      <c r="A11" s="26">
        <v>312</v>
      </c>
      <c r="B11" s="69" t="s">
        <v>72</v>
      </c>
      <c r="C11" s="76">
        <f>C12</f>
        <v>65000</v>
      </c>
      <c r="D11" s="76">
        <f t="shared" ref="D11:K11" si="3">D12</f>
        <v>45000</v>
      </c>
      <c r="E11" s="76">
        <f t="shared" si="3"/>
        <v>0</v>
      </c>
      <c r="F11" s="76">
        <f t="shared" si="3"/>
        <v>0</v>
      </c>
      <c r="G11" s="76">
        <f t="shared" si="3"/>
        <v>16400</v>
      </c>
      <c r="H11" s="76">
        <f t="shared" si="3"/>
        <v>3600</v>
      </c>
      <c r="I11" s="76">
        <f t="shared" si="3"/>
        <v>0</v>
      </c>
      <c r="J11" s="76">
        <f t="shared" si="3"/>
        <v>0</v>
      </c>
      <c r="K11" s="76">
        <f t="shared" si="3"/>
        <v>0</v>
      </c>
    </row>
    <row r="12" spans="1:14" ht="14.25" customHeight="1">
      <c r="A12" s="68">
        <v>3121</v>
      </c>
      <c r="B12" s="25" t="s">
        <v>73</v>
      </c>
      <c r="C12" s="75">
        <f>D12+E12+F12+G12+H12</f>
        <v>65000</v>
      </c>
      <c r="D12" s="75">
        <v>45000</v>
      </c>
      <c r="E12" s="75"/>
      <c r="F12" s="75">
        <v>0</v>
      </c>
      <c r="G12" s="75">
        <v>16400</v>
      </c>
      <c r="H12" s="75">
        <v>3600</v>
      </c>
      <c r="I12" s="75"/>
      <c r="J12" s="75"/>
      <c r="K12" s="75"/>
    </row>
    <row r="13" spans="1:14" ht="14.25" customHeight="1">
      <c r="A13" s="26">
        <v>313</v>
      </c>
      <c r="B13" s="69" t="s">
        <v>36</v>
      </c>
      <c r="C13" s="76">
        <f>C14</f>
        <v>134964.69</v>
      </c>
      <c r="D13" s="76">
        <f t="shared" ref="D13:K13" si="4">D14</f>
        <v>117475.56</v>
      </c>
      <c r="E13" s="76">
        <f t="shared" si="4"/>
        <v>0</v>
      </c>
      <c r="F13" s="76">
        <f t="shared" si="4"/>
        <v>0</v>
      </c>
      <c r="G13" s="76">
        <f t="shared" si="4"/>
        <v>0</v>
      </c>
      <c r="H13" s="76">
        <f t="shared" si="4"/>
        <v>17489.13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14">
        <v>0</v>
      </c>
      <c r="M13" s="14">
        <v>0</v>
      </c>
    </row>
    <row r="14" spans="1:14" ht="14.25" customHeight="1">
      <c r="A14" s="68">
        <v>3132</v>
      </c>
      <c r="B14" s="25" t="s">
        <v>37</v>
      </c>
      <c r="C14" s="75">
        <f>D14+E14+F14+H14+I14+J14+K14+G14</f>
        <v>134964.69</v>
      </c>
      <c r="D14" s="75">
        <v>117475.56</v>
      </c>
      <c r="E14" s="75"/>
      <c r="F14" s="75"/>
      <c r="G14" s="75"/>
      <c r="H14" s="75">
        <v>17489.13</v>
      </c>
      <c r="I14" s="75"/>
      <c r="J14" s="75"/>
      <c r="K14" s="75"/>
    </row>
    <row r="15" spans="1:14" ht="14.25" customHeight="1">
      <c r="A15" s="69">
        <v>32</v>
      </c>
      <c r="B15" s="69" t="s">
        <v>38</v>
      </c>
      <c r="C15" s="76">
        <f>C16+C20+C25+C36+C34</f>
        <v>343110.15</v>
      </c>
      <c r="D15" s="76">
        <f t="shared" ref="D15:K15" si="5">D16+D20+D25+D36</f>
        <v>178500</v>
      </c>
      <c r="E15" s="76">
        <f t="shared" si="5"/>
        <v>0</v>
      </c>
      <c r="F15" s="76">
        <f>F16+F20+F25+F36+F34</f>
        <v>48500</v>
      </c>
      <c r="G15" s="76">
        <f t="shared" si="5"/>
        <v>61110.15</v>
      </c>
      <c r="H15" s="76">
        <f>H16+H20+H25+H36+H34</f>
        <v>55000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0" t="s">
        <v>39</v>
      </c>
      <c r="C16" s="76">
        <f>C17+C18+C19</f>
        <v>78000</v>
      </c>
      <c r="D16" s="76">
        <f t="shared" ref="D16:K16" si="6">D17+D18+D19</f>
        <v>39000</v>
      </c>
      <c r="E16" s="76">
        <f t="shared" si="6"/>
        <v>0</v>
      </c>
      <c r="F16" s="76">
        <f t="shared" si="6"/>
        <v>17000</v>
      </c>
      <c r="G16" s="76">
        <f t="shared" si="6"/>
        <v>7000</v>
      </c>
      <c r="H16" s="76">
        <f t="shared" si="6"/>
        <v>15000</v>
      </c>
      <c r="I16" s="76">
        <f t="shared" si="6"/>
        <v>0</v>
      </c>
      <c r="J16" s="76">
        <f t="shared" si="6"/>
        <v>0</v>
      </c>
      <c r="K16" s="76">
        <f t="shared" si="6"/>
        <v>0</v>
      </c>
      <c r="L16" s="23">
        <f>SUM(L17:L50)</f>
        <v>0</v>
      </c>
      <c r="M16" s="23">
        <f>SUM(M17:M50)</f>
        <v>0</v>
      </c>
    </row>
    <row r="17" spans="1:13" ht="14.25" customHeight="1">
      <c r="A17" s="68">
        <v>3211</v>
      </c>
      <c r="B17" s="24" t="s">
        <v>40</v>
      </c>
      <c r="C17" s="75">
        <f>D17+E17+F17+H17+I17+J17+K17+G17</f>
        <v>12000</v>
      </c>
      <c r="D17" s="75">
        <v>4000</v>
      </c>
      <c r="E17" s="75"/>
      <c r="F17" s="75">
        <v>1000</v>
      </c>
      <c r="G17" s="75">
        <v>5000</v>
      </c>
      <c r="H17" s="75">
        <v>2000</v>
      </c>
      <c r="I17" s="75"/>
      <c r="J17" s="75"/>
      <c r="K17" s="75"/>
      <c r="L17" s="14">
        <v>0</v>
      </c>
      <c r="M17" s="14">
        <v>0</v>
      </c>
    </row>
    <row r="18" spans="1:13" ht="14.25" customHeight="1">
      <c r="A18" s="68">
        <v>3212</v>
      </c>
      <c r="B18" s="24" t="s">
        <v>41</v>
      </c>
      <c r="C18" s="75">
        <f>D18+E18+F18+H18+I18+J18+K18+G18</f>
        <v>59000</v>
      </c>
      <c r="D18" s="75">
        <v>33000</v>
      </c>
      <c r="E18" s="75"/>
      <c r="F18" s="75">
        <v>14000</v>
      </c>
      <c r="G18" s="75">
        <v>0</v>
      </c>
      <c r="H18" s="75">
        <v>12000</v>
      </c>
      <c r="I18" s="75"/>
      <c r="J18" s="75"/>
      <c r="K18" s="75"/>
      <c r="L18" s="14">
        <v>0</v>
      </c>
      <c r="M18" s="14">
        <v>0</v>
      </c>
    </row>
    <row r="19" spans="1:13" ht="14.25" customHeight="1">
      <c r="A19" s="68">
        <v>3213</v>
      </c>
      <c r="B19" s="24" t="s">
        <v>42</v>
      </c>
      <c r="C19" s="75">
        <f>D19+E19+F19+H19+I19+J19+K19+G19</f>
        <v>7000</v>
      </c>
      <c r="D19" s="75">
        <v>2000</v>
      </c>
      <c r="E19" s="75"/>
      <c r="F19" s="75">
        <v>2000</v>
      </c>
      <c r="G19" s="75">
        <v>2000</v>
      </c>
      <c r="H19" s="75">
        <v>1000</v>
      </c>
      <c r="I19" s="75"/>
      <c r="J19" s="75"/>
      <c r="K19" s="75"/>
      <c r="L19" s="14">
        <v>0</v>
      </c>
      <c r="M19" s="14">
        <v>0</v>
      </c>
    </row>
    <row r="20" spans="1:13" ht="30" customHeight="1">
      <c r="A20" s="26">
        <v>322</v>
      </c>
      <c r="B20" s="70" t="s">
        <v>43</v>
      </c>
      <c r="C20" s="76">
        <f>C21+C22+C23+C24</f>
        <v>94000</v>
      </c>
      <c r="D20" s="76">
        <f t="shared" ref="D20:K20" si="7">D21+D22+D23+D24</f>
        <v>54000</v>
      </c>
      <c r="E20" s="76">
        <f t="shared" si="7"/>
        <v>0</v>
      </c>
      <c r="F20" s="76">
        <f t="shared" si="7"/>
        <v>9500</v>
      </c>
      <c r="G20" s="76">
        <f t="shared" si="7"/>
        <v>22000</v>
      </c>
      <c r="H20" s="76">
        <f t="shared" si="7"/>
        <v>8500</v>
      </c>
      <c r="I20" s="76">
        <f t="shared" si="7"/>
        <v>0</v>
      </c>
      <c r="J20" s="76">
        <f t="shared" si="7"/>
        <v>0</v>
      </c>
      <c r="K20" s="76">
        <f t="shared" si="7"/>
        <v>0</v>
      </c>
    </row>
    <row r="21" spans="1:13" ht="14.25" customHeight="1">
      <c r="A21" s="68">
        <v>3221</v>
      </c>
      <c r="B21" s="24" t="s">
        <v>44</v>
      </c>
      <c r="C21" s="75">
        <f>D21+E21+F21+H21+I21+J21+K21+G21</f>
        <v>30000</v>
      </c>
      <c r="D21" s="75">
        <v>15500</v>
      </c>
      <c r="E21" s="75"/>
      <c r="F21" s="75">
        <v>2500</v>
      </c>
      <c r="G21" s="75">
        <v>10000</v>
      </c>
      <c r="H21" s="75">
        <v>2000</v>
      </c>
      <c r="I21" s="75"/>
      <c r="J21" s="75"/>
      <c r="K21" s="75"/>
    </row>
    <row r="22" spans="1:13" ht="14.25" customHeight="1">
      <c r="A22" s="68">
        <v>3223</v>
      </c>
      <c r="B22" s="24" t="s">
        <v>45</v>
      </c>
      <c r="C22" s="75">
        <f t="shared" ref="C22:C24" si="8">D22+E22+F22+H22+I22+J22+K22+G22</f>
        <v>38500</v>
      </c>
      <c r="D22" s="75">
        <v>31000</v>
      </c>
      <c r="E22" s="75"/>
      <c r="F22" s="75">
        <v>2000</v>
      </c>
      <c r="G22" s="75">
        <v>5000</v>
      </c>
      <c r="H22" s="75">
        <v>500</v>
      </c>
      <c r="I22" s="75"/>
      <c r="J22" s="75"/>
      <c r="K22" s="75"/>
    </row>
    <row r="23" spans="1:13" ht="14.25" customHeight="1">
      <c r="A23" s="68">
        <v>3224</v>
      </c>
      <c r="B23" s="24" t="s">
        <v>46</v>
      </c>
      <c r="C23" s="75">
        <f t="shared" si="8"/>
        <v>7500</v>
      </c>
      <c r="D23" s="75">
        <v>1500</v>
      </c>
      <c r="E23" s="75"/>
      <c r="F23" s="75">
        <v>2000</v>
      </c>
      <c r="G23" s="75">
        <v>2000</v>
      </c>
      <c r="H23" s="75">
        <v>2000</v>
      </c>
      <c r="I23" s="75"/>
      <c r="J23" s="75"/>
      <c r="K23" s="75"/>
    </row>
    <row r="24" spans="1:13" ht="14.25" customHeight="1">
      <c r="A24" s="68">
        <v>3225</v>
      </c>
      <c r="B24" s="24" t="s">
        <v>47</v>
      </c>
      <c r="C24" s="75">
        <f t="shared" si="8"/>
        <v>18000</v>
      </c>
      <c r="D24" s="75">
        <v>6000</v>
      </c>
      <c r="E24" s="75"/>
      <c r="F24" s="75">
        <v>3000</v>
      </c>
      <c r="G24" s="75">
        <v>5000</v>
      </c>
      <c r="H24" s="75">
        <v>4000</v>
      </c>
      <c r="I24" s="75"/>
      <c r="J24" s="75"/>
      <c r="K24" s="75"/>
    </row>
    <row r="25" spans="1:13" ht="14.25" customHeight="1">
      <c r="A25" s="26">
        <v>323</v>
      </c>
      <c r="B25" s="27" t="s">
        <v>48</v>
      </c>
      <c r="C25" s="76">
        <f>C26+C27+C28+C29+C31+C32+C33+C30</f>
        <v>137610.15</v>
      </c>
      <c r="D25" s="76">
        <f>D26+D27+D28+D29+D31+D32+D33+D30</f>
        <v>64500</v>
      </c>
      <c r="E25" s="76">
        <f t="shared" ref="E25:K25" si="9">E26+E27+E28+E29+E31+E32+E33+E30</f>
        <v>0</v>
      </c>
      <c r="F25" s="76">
        <f t="shared" si="9"/>
        <v>10700</v>
      </c>
      <c r="G25" s="76">
        <f t="shared" si="9"/>
        <v>32110.15</v>
      </c>
      <c r="H25" s="76">
        <f>H26+H27+H28+H29+H31+H32+H33+H30</f>
        <v>30300</v>
      </c>
      <c r="I25" s="76">
        <f t="shared" si="9"/>
        <v>0</v>
      </c>
      <c r="J25" s="76">
        <f t="shared" si="9"/>
        <v>0</v>
      </c>
      <c r="K25" s="76">
        <f t="shared" si="9"/>
        <v>0</v>
      </c>
    </row>
    <row r="26" spans="1:13" ht="14.25" customHeight="1">
      <c r="A26" s="68">
        <v>3231</v>
      </c>
      <c r="B26" s="24" t="s">
        <v>49</v>
      </c>
      <c r="C26" s="75">
        <f>D26+E26+F26+H26+I26+J26+K26+G26</f>
        <v>12000</v>
      </c>
      <c r="D26" s="75">
        <v>9000</v>
      </c>
      <c r="E26" s="75"/>
      <c r="F26" s="75">
        <v>500</v>
      </c>
      <c r="G26" s="75">
        <v>2000</v>
      </c>
      <c r="H26" s="75">
        <v>500</v>
      </c>
      <c r="I26" s="75"/>
      <c r="J26" s="75"/>
      <c r="K26" s="75"/>
    </row>
    <row r="27" spans="1:13" ht="14.25" customHeight="1">
      <c r="A27" s="68">
        <v>3232</v>
      </c>
      <c r="B27" s="24" t="s">
        <v>50</v>
      </c>
      <c r="C27" s="75">
        <f t="shared" ref="C27:C33" si="10">D27+E27+F27+H27+I27+J27+K27+G27</f>
        <v>10000</v>
      </c>
      <c r="D27" s="75">
        <v>2000</v>
      </c>
      <c r="E27" s="75"/>
      <c r="F27" s="75">
        <v>2500</v>
      </c>
      <c r="G27" s="75">
        <v>5000</v>
      </c>
      <c r="H27" s="75">
        <v>500</v>
      </c>
      <c r="I27" s="75"/>
      <c r="J27" s="75"/>
      <c r="K27" s="75"/>
    </row>
    <row r="28" spans="1:13" ht="14.25" customHeight="1">
      <c r="A28" s="68">
        <v>3233</v>
      </c>
      <c r="B28" s="24" t="s">
        <v>51</v>
      </c>
      <c r="C28" s="75">
        <f t="shared" si="10"/>
        <v>6810.15</v>
      </c>
      <c r="D28" s="75">
        <v>3200</v>
      </c>
      <c r="E28" s="75"/>
      <c r="F28" s="75">
        <v>500</v>
      </c>
      <c r="G28" s="75">
        <v>2110.15</v>
      </c>
      <c r="H28" s="75">
        <v>1000</v>
      </c>
      <c r="I28" s="75"/>
      <c r="J28" s="75"/>
      <c r="K28" s="75"/>
    </row>
    <row r="29" spans="1:13" ht="14.25" customHeight="1">
      <c r="A29" s="68">
        <v>3234</v>
      </c>
      <c r="B29" s="24" t="s">
        <v>52</v>
      </c>
      <c r="C29" s="75">
        <f t="shared" si="10"/>
        <v>9500</v>
      </c>
      <c r="D29" s="75">
        <v>7000</v>
      </c>
      <c r="E29" s="75"/>
      <c r="F29" s="75">
        <v>1000</v>
      </c>
      <c r="G29" s="75">
        <v>1000</v>
      </c>
      <c r="H29" s="75">
        <v>500</v>
      </c>
      <c r="I29" s="75"/>
      <c r="J29" s="75"/>
      <c r="K29" s="75"/>
    </row>
    <row r="30" spans="1:13" ht="14.25" customHeight="1">
      <c r="A30" s="68">
        <v>3236</v>
      </c>
      <c r="B30" s="24" t="s">
        <v>93</v>
      </c>
      <c r="C30" s="75">
        <f t="shared" si="10"/>
        <v>11200</v>
      </c>
      <c r="D30" s="75">
        <v>11200</v>
      </c>
      <c r="E30" s="75"/>
      <c r="F30" s="75">
        <v>0</v>
      </c>
      <c r="G30" s="75">
        <v>0</v>
      </c>
      <c r="H30" s="75">
        <v>0</v>
      </c>
      <c r="I30" s="75"/>
      <c r="J30" s="75"/>
      <c r="K30" s="75"/>
    </row>
    <row r="31" spans="1:13" ht="14.25" customHeight="1">
      <c r="A31" s="68">
        <v>3237</v>
      </c>
      <c r="B31" s="24" t="s">
        <v>53</v>
      </c>
      <c r="C31" s="75">
        <f t="shared" si="10"/>
        <v>34100</v>
      </c>
      <c r="D31" s="75">
        <v>13100</v>
      </c>
      <c r="E31" s="75"/>
      <c r="F31" s="75">
        <v>2000</v>
      </c>
      <c r="G31" s="75">
        <v>10000</v>
      </c>
      <c r="H31" s="75">
        <v>9000</v>
      </c>
      <c r="I31" s="75"/>
      <c r="J31" s="75"/>
      <c r="K31" s="75"/>
    </row>
    <row r="32" spans="1:13" ht="14.25" customHeight="1">
      <c r="A32" s="68">
        <v>3238</v>
      </c>
      <c r="B32" s="24" t="s">
        <v>54</v>
      </c>
      <c r="C32" s="75">
        <f t="shared" si="10"/>
        <v>11000</v>
      </c>
      <c r="D32" s="75">
        <v>8000</v>
      </c>
      <c r="E32" s="75"/>
      <c r="F32" s="75">
        <v>500</v>
      </c>
      <c r="G32" s="75">
        <v>2000</v>
      </c>
      <c r="H32" s="75">
        <v>500</v>
      </c>
      <c r="I32" s="75"/>
      <c r="J32" s="75"/>
      <c r="K32" s="75"/>
    </row>
    <row r="33" spans="1:13" ht="14.25" customHeight="1">
      <c r="A33" s="68">
        <v>3239</v>
      </c>
      <c r="B33" s="24" t="s">
        <v>55</v>
      </c>
      <c r="C33" s="75">
        <f t="shared" si="10"/>
        <v>43000</v>
      </c>
      <c r="D33" s="75">
        <v>11000</v>
      </c>
      <c r="E33" s="75"/>
      <c r="F33" s="75">
        <v>3700</v>
      </c>
      <c r="G33" s="75">
        <v>10000</v>
      </c>
      <c r="H33" s="75">
        <v>18300</v>
      </c>
      <c r="I33" s="75"/>
      <c r="J33" s="75"/>
      <c r="K33" s="75"/>
    </row>
    <row r="34" spans="1:13" ht="14.25" customHeight="1">
      <c r="A34" s="26">
        <v>324</v>
      </c>
      <c r="B34" s="27" t="s">
        <v>76</v>
      </c>
      <c r="C34" s="76">
        <f>D34+E34+F34+H34+I34+J34+K34+G34</f>
        <v>3000</v>
      </c>
      <c r="D34" s="76">
        <v>0</v>
      </c>
      <c r="E34" s="76">
        <v>0</v>
      </c>
      <c r="F34" s="76">
        <f>F35</f>
        <v>3000</v>
      </c>
      <c r="G34" s="76">
        <v>0</v>
      </c>
      <c r="H34" s="76">
        <f>H35</f>
        <v>0</v>
      </c>
      <c r="I34" s="75"/>
      <c r="J34" s="75"/>
      <c r="K34" s="75"/>
    </row>
    <row r="35" spans="1:13" ht="14.25" customHeight="1">
      <c r="A35" s="68">
        <v>3241</v>
      </c>
      <c r="B35" s="24" t="s">
        <v>77</v>
      </c>
      <c r="C35" s="75">
        <f>D35+E35+F35+H35+I35+J35+K35+G35</f>
        <v>3000</v>
      </c>
      <c r="D35" s="75">
        <v>0</v>
      </c>
      <c r="E35" s="75"/>
      <c r="F35" s="75">
        <v>3000</v>
      </c>
      <c r="G35" s="75">
        <v>0</v>
      </c>
      <c r="H35" s="75">
        <v>0</v>
      </c>
      <c r="I35" s="75"/>
      <c r="J35" s="75"/>
      <c r="K35" s="75"/>
    </row>
    <row r="36" spans="1:13" ht="14.25" customHeight="1">
      <c r="A36" s="26">
        <v>329</v>
      </c>
      <c r="B36" s="27" t="s">
        <v>56</v>
      </c>
      <c r="C36" s="76">
        <f>C37+C38+C39</f>
        <v>30500</v>
      </c>
      <c r="D36" s="76">
        <f t="shared" ref="D36:K36" si="11">D37+D38+D39</f>
        <v>21000</v>
      </c>
      <c r="E36" s="76">
        <f t="shared" si="11"/>
        <v>0</v>
      </c>
      <c r="F36" s="76">
        <f t="shared" si="11"/>
        <v>8300</v>
      </c>
      <c r="G36" s="76">
        <f t="shared" si="11"/>
        <v>0</v>
      </c>
      <c r="H36" s="76">
        <f t="shared" si="11"/>
        <v>1200</v>
      </c>
      <c r="I36" s="76">
        <f t="shared" si="11"/>
        <v>0</v>
      </c>
      <c r="J36" s="76">
        <f t="shared" si="11"/>
        <v>0</v>
      </c>
      <c r="K36" s="76">
        <f t="shared" si="11"/>
        <v>0</v>
      </c>
    </row>
    <row r="37" spans="1:13" ht="14.25" customHeight="1">
      <c r="A37" s="68">
        <v>3292</v>
      </c>
      <c r="B37" s="24" t="s">
        <v>57</v>
      </c>
      <c r="C37" s="75">
        <f>D37+E37+F37+H37+I37+J37+K37+G37</f>
        <v>3000</v>
      </c>
      <c r="D37" s="75">
        <v>1500</v>
      </c>
      <c r="E37" s="75"/>
      <c r="F37" s="75">
        <v>1500</v>
      </c>
      <c r="G37" s="75">
        <v>0</v>
      </c>
      <c r="H37" s="75">
        <v>0</v>
      </c>
      <c r="I37" s="75"/>
      <c r="J37" s="75"/>
      <c r="K37" s="75"/>
    </row>
    <row r="38" spans="1:13" ht="14.25" customHeight="1">
      <c r="A38" s="68">
        <v>3293</v>
      </c>
      <c r="B38" s="24" t="s">
        <v>58</v>
      </c>
      <c r="C38" s="75">
        <f t="shared" ref="C38:C39" si="12">D38+E38+F38+H38+I38+J38+K38+G38</f>
        <v>19700</v>
      </c>
      <c r="D38" s="75">
        <v>15000</v>
      </c>
      <c r="E38" s="75"/>
      <c r="F38" s="75">
        <v>4000</v>
      </c>
      <c r="G38" s="75">
        <v>0</v>
      </c>
      <c r="H38" s="75">
        <v>700</v>
      </c>
      <c r="I38" s="75"/>
      <c r="J38" s="75"/>
      <c r="K38" s="75"/>
    </row>
    <row r="39" spans="1:13" ht="14.25" customHeight="1">
      <c r="A39" s="68">
        <v>3299</v>
      </c>
      <c r="B39" s="24" t="s">
        <v>59</v>
      </c>
      <c r="C39" s="75">
        <f t="shared" si="12"/>
        <v>7800</v>
      </c>
      <c r="D39" s="75">
        <v>4500</v>
      </c>
      <c r="E39" s="75"/>
      <c r="F39" s="75">
        <v>2800</v>
      </c>
      <c r="G39" s="75">
        <v>0</v>
      </c>
      <c r="H39" s="75">
        <v>500</v>
      </c>
      <c r="I39" s="75"/>
      <c r="J39" s="75"/>
      <c r="K39" s="75"/>
    </row>
    <row r="40" spans="1:13" ht="14.25" customHeight="1">
      <c r="A40" s="69">
        <v>34</v>
      </c>
      <c r="B40" s="69" t="s">
        <v>60</v>
      </c>
      <c r="C40" s="76">
        <f t="shared" ref="C40:K41" si="13">C41</f>
        <v>12700</v>
      </c>
      <c r="D40" s="76">
        <f t="shared" si="13"/>
        <v>4000</v>
      </c>
      <c r="E40" s="76">
        <f t="shared" si="13"/>
        <v>200</v>
      </c>
      <c r="F40" s="76">
        <f t="shared" si="13"/>
        <v>1500</v>
      </c>
      <c r="G40" s="76">
        <f t="shared" si="13"/>
        <v>5000</v>
      </c>
      <c r="H40" s="76">
        <f t="shared" si="13"/>
        <v>2000</v>
      </c>
      <c r="I40" s="76">
        <f t="shared" si="13"/>
        <v>0</v>
      </c>
      <c r="J40" s="76">
        <f t="shared" si="13"/>
        <v>0</v>
      </c>
      <c r="K40" s="76">
        <f t="shared" si="13"/>
        <v>0</v>
      </c>
      <c r="L40" s="14">
        <v>0</v>
      </c>
      <c r="M40" s="14">
        <v>0</v>
      </c>
    </row>
    <row r="41" spans="1:13" ht="14.25" customHeight="1">
      <c r="A41" s="26">
        <v>343</v>
      </c>
      <c r="B41" s="27" t="s">
        <v>61</v>
      </c>
      <c r="C41" s="76">
        <f>C42+C43</f>
        <v>12700</v>
      </c>
      <c r="D41" s="76">
        <f t="shared" si="13"/>
        <v>4000</v>
      </c>
      <c r="E41" s="76">
        <f>E42+E43</f>
        <v>200</v>
      </c>
      <c r="F41" s="76">
        <f>F42+F43</f>
        <v>1500</v>
      </c>
      <c r="G41" s="76">
        <f>G42+G43</f>
        <v>5000</v>
      </c>
      <c r="H41" s="76">
        <f>H42+H43</f>
        <v>2000</v>
      </c>
      <c r="I41" s="76">
        <f t="shared" si="13"/>
        <v>0</v>
      </c>
      <c r="J41" s="76">
        <f t="shared" si="13"/>
        <v>0</v>
      </c>
      <c r="K41" s="76">
        <f t="shared" si="13"/>
        <v>0</v>
      </c>
      <c r="L41" s="14">
        <v>0</v>
      </c>
      <c r="M41" s="14">
        <v>0</v>
      </c>
    </row>
    <row r="42" spans="1:13" ht="14.25" customHeight="1">
      <c r="A42" s="68">
        <v>3431</v>
      </c>
      <c r="B42" s="24" t="s">
        <v>62</v>
      </c>
      <c r="C42" s="75">
        <f>D42+E42+F42+H42+I42+J42+K42+G42</f>
        <v>10200</v>
      </c>
      <c r="D42" s="75">
        <v>4000</v>
      </c>
      <c r="E42" s="75"/>
      <c r="F42" s="75">
        <v>1000</v>
      </c>
      <c r="G42" s="75">
        <v>4000</v>
      </c>
      <c r="H42" s="75">
        <v>1200</v>
      </c>
      <c r="I42" s="75"/>
      <c r="J42" s="75"/>
      <c r="K42" s="75"/>
      <c r="L42" s="14">
        <v>0</v>
      </c>
      <c r="M42" s="14">
        <v>0</v>
      </c>
    </row>
    <row r="43" spans="1:13" ht="14.25" customHeight="1">
      <c r="A43" s="68">
        <v>3432</v>
      </c>
      <c r="B43" s="24" t="s">
        <v>75</v>
      </c>
      <c r="C43" s="75">
        <f>D43+E43+F43+H43+I43+J43+K43+G43</f>
        <v>2500</v>
      </c>
      <c r="D43" s="75">
        <v>0</v>
      </c>
      <c r="E43" s="75">
        <v>200</v>
      </c>
      <c r="F43" s="75">
        <v>500</v>
      </c>
      <c r="G43" s="75">
        <v>1000</v>
      </c>
      <c r="H43" s="75">
        <v>800</v>
      </c>
      <c r="I43" s="75"/>
      <c r="J43" s="75"/>
      <c r="K43" s="75"/>
    </row>
    <row r="44" spans="1:13" ht="14.25" customHeight="1">
      <c r="A44" s="69">
        <v>4</v>
      </c>
      <c r="B44" s="27" t="s">
        <v>63</v>
      </c>
      <c r="C44" s="76">
        <f>C45</f>
        <v>320000</v>
      </c>
      <c r="D44" s="76">
        <f t="shared" ref="D44:K44" si="14">D45</f>
        <v>65000</v>
      </c>
      <c r="E44" s="76">
        <f t="shared" si="14"/>
        <v>0</v>
      </c>
      <c r="F44" s="76">
        <f t="shared" si="14"/>
        <v>5000</v>
      </c>
      <c r="G44" s="76">
        <f t="shared" si="14"/>
        <v>45000</v>
      </c>
      <c r="H44" s="76">
        <f t="shared" si="14"/>
        <v>175000</v>
      </c>
      <c r="I44" s="76">
        <f t="shared" si="14"/>
        <v>30000</v>
      </c>
      <c r="J44" s="76">
        <f t="shared" si="14"/>
        <v>0</v>
      </c>
      <c r="K44" s="76">
        <f t="shared" si="14"/>
        <v>0</v>
      </c>
      <c r="L44" s="14">
        <v>0</v>
      </c>
      <c r="M44" s="14">
        <v>0</v>
      </c>
    </row>
    <row r="45" spans="1:13" ht="32.25" customHeight="1">
      <c r="A45" s="26">
        <v>42</v>
      </c>
      <c r="B45" s="70" t="s">
        <v>64</v>
      </c>
      <c r="C45" s="76">
        <f>C46+C48</f>
        <v>320000</v>
      </c>
      <c r="D45" s="76">
        <f t="shared" ref="D45:K45" si="15">D46+D48</f>
        <v>65000</v>
      </c>
      <c r="E45" s="76">
        <f t="shared" si="15"/>
        <v>0</v>
      </c>
      <c r="F45" s="76">
        <f t="shared" si="15"/>
        <v>5000</v>
      </c>
      <c r="G45" s="76">
        <f t="shared" si="15"/>
        <v>45000</v>
      </c>
      <c r="H45" s="76">
        <f t="shared" si="15"/>
        <v>175000</v>
      </c>
      <c r="I45" s="76">
        <f t="shared" si="15"/>
        <v>30000</v>
      </c>
      <c r="J45" s="76">
        <f t="shared" si="15"/>
        <v>0</v>
      </c>
      <c r="K45" s="76">
        <f t="shared" si="15"/>
        <v>0</v>
      </c>
      <c r="L45" s="14">
        <v>0</v>
      </c>
      <c r="M45" s="14">
        <v>0</v>
      </c>
    </row>
    <row r="46" spans="1:13" ht="14.25" customHeight="1">
      <c r="A46" s="26">
        <v>422</v>
      </c>
      <c r="B46" s="69" t="s">
        <v>65</v>
      </c>
      <c r="C46" s="76">
        <f>C47</f>
        <v>65000</v>
      </c>
      <c r="D46" s="76">
        <f t="shared" ref="D46:K46" si="16">D47</f>
        <v>15000</v>
      </c>
      <c r="E46" s="76">
        <f t="shared" si="16"/>
        <v>0</v>
      </c>
      <c r="F46" s="76">
        <f t="shared" si="16"/>
        <v>0</v>
      </c>
      <c r="G46" s="76">
        <f t="shared" si="16"/>
        <v>25000</v>
      </c>
      <c r="H46" s="76">
        <f t="shared" si="16"/>
        <v>25000</v>
      </c>
      <c r="I46" s="76">
        <f t="shared" si="16"/>
        <v>0</v>
      </c>
      <c r="J46" s="76">
        <f t="shared" si="16"/>
        <v>0</v>
      </c>
      <c r="K46" s="76">
        <f t="shared" si="16"/>
        <v>0</v>
      </c>
      <c r="L46" s="14">
        <v>0</v>
      </c>
      <c r="M46" s="14">
        <v>0</v>
      </c>
    </row>
    <row r="47" spans="1:13" ht="14.25" customHeight="1">
      <c r="A47" s="68">
        <v>4221</v>
      </c>
      <c r="B47" s="24" t="s">
        <v>94</v>
      </c>
      <c r="C47" s="75">
        <f>D47+E47+F47+H47+I47+J47+K47+G47</f>
        <v>65000</v>
      </c>
      <c r="D47" s="75">
        <v>15000</v>
      </c>
      <c r="E47" s="75"/>
      <c r="F47" s="75">
        <v>0</v>
      </c>
      <c r="G47" s="75">
        <v>25000</v>
      </c>
      <c r="H47" s="75">
        <v>25000</v>
      </c>
      <c r="I47" s="75"/>
      <c r="J47" s="75"/>
      <c r="K47" s="75"/>
      <c r="L47" s="14">
        <v>0</v>
      </c>
      <c r="M47" s="14">
        <v>0</v>
      </c>
    </row>
    <row r="48" spans="1:13" ht="14.25" customHeight="1">
      <c r="A48" s="26">
        <v>424</v>
      </c>
      <c r="B48" s="27" t="s">
        <v>66</v>
      </c>
      <c r="C48" s="76">
        <f t="shared" ref="C48:K48" si="17">C49</f>
        <v>255000</v>
      </c>
      <c r="D48" s="76">
        <f t="shared" si="17"/>
        <v>50000</v>
      </c>
      <c r="E48" s="76">
        <f t="shared" si="17"/>
        <v>0</v>
      </c>
      <c r="F48" s="76">
        <f t="shared" si="17"/>
        <v>5000</v>
      </c>
      <c r="G48" s="76">
        <f t="shared" si="17"/>
        <v>20000</v>
      </c>
      <c r="H48" s="76">
        <f t="shared" si="17"/>
        <v>150000</v>
      </c>
      <c r="I48" s="76">
        <f t="shared" si="17"/>
        <v>30000</v>
      </c>
      <c r="J48" s="76">
        <f t="shared" si="17"/>
        <v>0</v>
      </c>
      <c r="K48" s="76">
        <f t="shared" si="17"/>
        <v>0</v>
      </c>
      <c r="L48" s="14">
        <v>0</v>
      </c>
      <c r="M48" s="14">
        <v>0</v>
      </c>
    </row>
    <row r="49" spans="1:13" ht="14.25" customHeight="1">
      <c r="A49" s="71">
        <v>4241</v>
      </c>
      <c r="B49" s="28" t="s">
        <v>67</v>
      </c>
      <c r="C49" s="77">
        <f>D49+E49+F49+H49+I49+J49+K49+G49</f>
        <v>255000</v>
      </c>
      <c r="D49" s="77">
        <v>50000</v>
      </c>
      <c r="E49" s="77"/>
      <c r="F49" s="77">
        <v>5000</v>
      </c>
      <c r="G49" s="77">
        <v>20000</v>
      </c>
      <c r="H49" s="77">
        <v>150000</v>
      </c>
      <c r="I49" s="77">
        <v>30000</v>
      </c>
      <c r="J49" s="77"/>
      <c r="K49" s="77"/>
      <c r="L49" s="14">
        <v>0</v>
      </c>
      <c r="M49" s="14">
        <v>0</v>
      </c>
    </row>
    <row r="50" spans="1:13" ht="14.25" customHeight="1">
      <c r="A50" s="29"/>
      <c r="B50" s="79" t="s">
        <v>69</v>
      </c>
      <c r="C50" s="78">
        <f t="shared" ref="C50:K50" si="18">C7+C44</f>
        <v>1693742.81</v>
      </c>
      <c r="D50" s="78">
        <f t="shared" si="18"/>
        <v>1121948.52</v>
      </c>
      <c r="E50" s="78">
        <f t="shared" si="18"/>
        <v>200</v>
      </c>
      <c r="F50" s="78">
        <f t="shared" si="18"/>
        <v>55000</v>
      </c>
      <c r="G50" s="78">
        <f t="shared" si="18"/>
        <v>127510.15</v>
      </c>
      <c r="H50" s="78">
        <f>H7+H44</f>
        <v>359084.14</v>
      </c>
      <c r="I50" s="78">
        <f t="shared" si="18"/>
        <v>30000</v>
      </c>
      <c r="J50" s="78">
        <f t="shared" si="18"/>
        <v>0</v>
      </c>
      <c r="K50" s="78">
        <f t="shared" si="18"/>
        <v>0</v>
      </c>
      <c r="L50" s="14">
        <v>0</v>
      </c>
      <c r="M50" s="14">
        <v>0</v>
      </c>
    </row>
    <row r="54" spans="1:13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</row>
    <row r="55" spans="1:13" ht="39.75" customHeight="1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</row>
  </sheetData>
  <mergeCells count="4">
    <mergeCell ref="A55:K55"/>
    <mergeCell ref="A1:K1"/>
    <mergeCell ref="A2:K2"/>
    <mergeCell ref="A4:D4"/>
  </mergeCells>
  <phoneticPr fontId="0" type="noConversion"/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C6" sqref="C6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6" t="s">
        <v>32</v>
      </c>
      <c r="B3" s="15"/>
      <c r="C3" s="15"/>
      <c r="D3" s="16"/>
    </row>
    <row r="4" spans="1:14" ht="15" customHeight="1">
      <c r="A4" s="156" t="s">
        <v>85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1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92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3">
        <v>3</v>
      </c>
      <c r="B7" s="73" t="s">
        <v>68</v>
      </c>
      <c r="C7" s="80">
        <f t="shared" ref="C7:K7" si="0">C8+C15+C39</f>
        <v>1239185.48</v>
      </c>
      <c r="D7" s="80">
        <f t="shared" si="0"/>
        <v>1027645.3200000001</v>
      </c>
      <c r="E7" s="80">
        <f t="shared" si="0"/>
        <v>200</v>
      </c>
      <c r="F7" s="80">
        <f t="shared" si="0"/>
        <v>45000</v>
      </c>
      <c r="G7" s="80">
        <f t="shared" si="0"/>
        <v>0</v>
      </c>
      <c r="H7" s="80">
        <f t="shared" si="0"/>
        <v>166340.16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72"/>
      <c r="M7" s="72"/>
    </row>
    <row r="8" spans="1:14" ht="14.25" customHeight="1">
      <c r="A8" s="67">
        <v>31</v>
      </c>
      <c r="B8" s="67" t="s">
        <v>33</v>
      </c>
      <c r="C8" s="74">
        <f>C9+C13+C11</f>
        <v>1015985.48</v>
      </c>
      <c r="D8" s="74">
        <f>D9+D13+D11</f>
        <v>891645.32000000007</v>
      </c>
      <c r="E8" s="74">
        <f t="shared" ref="E8:K8" si="1">E9+E13</f>
        <v>0</v>
      </c>
      <c r="F8" s="74">
        <f>F9+F13+F11</f>
        <v>0</v>
      </c>
      <c r="G8" s="74">
        <f t="shared" si="1"/>
        <v>0</v>
      </c>
      <c r="H8" s="74">
        <f>H9+H13+H11</f>
        <v>124340.16</v>
      </c>
      <c r="I8" s="74">
        <f t="shared" si="1"/>
        <v>0</v>
      </c>
      <c r="J8" s="74">
        <f t="shared" si="1"/>
        <v>0</v>
      </c>
      <c r="K8" s="74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69" t="s">
        <v>34</v>
      </c>
      <c r="C9" s="76">
        <f>C10</f>
        <v>819386.64</v>
      </c>
      <c r="D9" s="76">
        <f t="shared" ref="D9:K9" si="2">D10</f>
        <v>715232.04</v>
      </c>
      <c r="E9" s="76">
        <f t="shared" si="2"/>
        <v>0</v>
      </c>
      <c r="F9" s="76">
        <f t="shared" si="2"/>
        <v>0</v>
      </c>
      <c r="G9" s="76">
        <f t="shared" si="2"/>
        <v>0</v>
      </c>
      <c r="H9" s="76">
        <f t="shared" si="2"/>
        <v>104154.6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14">
        <v>0</v>
      </c>
      <c r="M9" s="14">
        <v>0</v>
      </c>
    </row>
    <row r="10" spans="1:14" ht="14.25" customHeight="1">
      <c r="A10" s="68">
        <v>3111</v>
      </c>
      <c r="B10" s="25" t="s">
        <v>35</v>
      </c>
      <c r="C10" s="75">
        <f>D10+E10+F10+H10+I10+J10+K10+G10</f>
        <v>819386.64</v>
      </c>
      <c r="D10" s="75">
        <v>715232.04</v>
      </c>
      <c r="E10" s="75"/>
      <c r="F10" s="75"/>
      <c r="G10" s="75"/>
      <c r="H10" s="75">
        <v>104154.6</v>
      </c>
      <c r="I10" s="75"/>
      <c r="J10" s="75"/>
      <c r="K10" s="75"/>
      <c r="L10" s="14">
        <v>0</v>
      </c>
      <c r="M10" s="14">
        <v>0</v>
      </c>
    </row>
    <row r="11" spans="1:14" ht="14.25" customHeight="1">
      <c r="A11" s="26">
        <v>312</v>
      </c>
      <c r="B11" s="69" t="s">
        <v>72</v>
      </c>
      <c r="C11" s="76">
        <f>C12</f>
        <v>61400</v>
      </c>
      <c r="D11" s="76">
        <f t="shared" ref="D11:K11" si="3">D12</f>
        <v>58400</v>
      </c>
      <c r="E11" s="76">
        <f t="shared" si="3"/>
        <v>0</v>
      </c>
      <c r="F11" s="76">
        <f t="shared" si="3"/>
        <v>0</v>
      </c>
      <c r="G11" s="76">
        <f t="shared" si="3"/>
        <v>0</v>
      </c>
      <c r="H11" s="76">
        <f t="shared" si="3"/>
        <v>3000</v>
      </c>
      <c r="I11" s="76">
        <f t="shared" si="3"/>
        <v>0</v>
      </c>
      <c r="J11" s="76">
        <f t="shared" si="3"/>
        <v>0</v>
      </c>
      <c r="K11" s="76">
        <f t="shared" si="3"/>
        <v>0</v>
      </c>
    </row>
    <row r="12" spans="1:14" ht="14.25" customHeight="1">
      <c r="A12" s="68">
        <v>3121</v>
      </c>
      <c r="B12" s="25" t="s">
        <v>73</v>
      </c>
      <c r="C12" s="75">
        <f>D12+E12+F12+G12+H12</f>
        <v>61400</v>
      </c>
      <c r="D12" s="75">
        <v>58400</v>
      </c>
      <c r="E12" s="75"/>
      <c r="F12" s="75">
        <v>0</v>
      </c>
      <c r="G12" s="75"/>
      <c r="H12" s="75">
        <v>3000</v>
      </c>
      <c r="I12" s="75"/>
      <c r="J12" s="75"/>
      <c r="K12" s="75"/>
    </row>
    <row r="13" spans="1:14" ht="14.25" customHeight="1">
      <c r="A13" s="26">
        <v>313</v>
      </c>
      <c r="B13" s="69" t="s">
        <v>36</v>
      </c>
      <c r="C13" s="76">
        <f>C14</f>
        <v>135198.84</v>
      </c>
      <c r="D13" s="76">
        <f t="shared" ref="D13:K13" si="4">D14</f>
        <v>118013.28</v>
      </c>
      <c r="E13" s="76">
        <f t="shared" si="4"/>
        <v>0</v>
      </c>
      <c r="F13" s="76">
        <f t="shared" si="4"/>
        <v>0</v>
      </c>
      <c r="G13" s="76">
        <f t="shared" si="4"/>
        <v>0</v>
      </c>
      <c r="H13" s="76">
        <f t="shared" si="4"/>
        <v>17185.560000000001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14">
        <v>0</v>
      </c>
      <c r="M13" s="14">
        <v>0</v>
      </c>
    </row>
    <row r="14" spans="1:14" ht="14.25" customHeight="1">
      <c r="A14" s="68">
        <v>3132</v>
      </c>
      <c r="B14" s="25" t="s">
        <v>37</v>
      </c>
      <c r="C14" s="75">
        <f>D14+E14+F14+H14+I14+J14+K14+G14</f>
        <v>135198.84</v>
      </c>
      <c r="D14" s="75">
        <v>118013.28</v>
      </c>
      <c r="E14" s="75"/>
      <c r="F14" s="75"/>
      <c r="G14" s="75"/>
      <c r="H14" s="75">
        <v>17185.560000000001</v>
      </c>
      <c r="I14" s="75"/>
      <c r="J14" s="75"/>
      <c r="K14" s="75"/>
    </row>
    <row r="15" spans="1:14" ht="14.25" customHeight="1">
      <c r="A15" s="69">
        <v>32</v>
      </c>
      <c r="B15" s="69" t="s">
        <v>38</v>
      </c>
      <c r="C15" s="76">
        <f>C16+C20+C25+C35+C33</f>
        <v>217000</v>
      </c>
      <c r="D15" s="76">
        <f t="shared" ref="D15:K15" si="5">D16+D20+D25+D35</f>
        <v>132000</v>
      </c>
      <c r="E15" s="76">
        <f t="shared" si="5"/>
        <v>0</v>
      </c>
      <c r="F15" s="76">
        <f>F16+F20+F25+F35+F33</f>
        <v>44000</v>
      </c>
      <c r="G15" s="76">
        <f t="shared" si="5"/>
        <v>0</v>
      </c>
      <c r="H15" s="76">
        <f>H16+H20+H25+H35+H33</f>
        <v>41000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0" t="s">
        <v>39</v>
      </c>
      <c r="C16" s="76">
        <f>C17+C18+C19</f>
        <v>73000</v>
      </c>
      <c r="D16" s="76">
        <f t="shared" ref="D16:K16" si="6">D17+D18+D19</f>
        <v>45000</v>
      </c>
      <c r="E16" s="76">
        <f t="shared" si="6"/>
        <v>0</v>
      </c>
      <c r="F16" s="76">
        <f t="shared" si="6"/>
        <v>13000</v>
      </c>
      <c r="G16" s="76">
        <f t="shared" si="6"/>
        <v>0</v>
      </c>
      <c r="H16" s="76">
        <f t="shared" si="6"/>
        <v>15000</v>
      </c>
      <c r="I16" s="76">
        <f t="shared" si="6"/>
        <v>0</v>
      </c>
      <c r="J16" s="76">
        <f t="shared" si="6"/>
        <v>0</v>
      </c>
      <c r="K16" s="76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8">
        <v>3211</v>
      </c>
      <c r="B17" s="24" t="s">
        <v>40</v>
      </c>
      <c r="C17" s="75">
        <f>D17+E17+F17+H17+I17+J17+K17+G17</f>
        <v>11000</v>
      </c>
      <c r="D17" s="75">
        <v>8000</v>
      </c>
      <c r="E17" s="75"/>
      <c r="F17" s="75">
        <v>1000</v>
      </c>
      <c r="G17" s="75"/>
      <c r="H17" s="75">
        <v>2000</v>
      </c>
      <c r="I17" s="75"/>
      <c r="J17" s="75"/>
      <c r="K17" s="75"/>
      <c r="L17" s="14">
        <v>0</v>
      </c>
      <c r="M17" s="14">
        <v>0</v>
      </c>
    </row>
    <row r="18" spans="1:13" ht="14.25" customHeight="1">
      <c r="A18" s="68">
        <v>3212</v>
      </c>
      <c r="B18" s="24" t="s">
        <v>41</v>
      </c>
      <c r="C18" s="75">
        <f>D18+E18+F18+H18+I18+J18+K18+G18</f>
        <v>55000</v>
      </c>
      <c r="D18" s="75">
        <v>33000</v>
      </c>
      <c r="E18" s="75"/>
      <c r="F18" s="75">
        <v>10000</v>
      </c>
      <c r="G18" s="75"/>
      <c r="H18" s="75">
        <v>12000</v>
      </c>
      <c r="I18" s="75"/>
      <c r="J18" s="75"/>
      <c r="K18" s="75"/>
      <c r="L18" s="14">
        <v>0</v>
      </c>
      <c r="M18" s="14">
        <v>0</v>
      </c>
    </row>
    <row r="19" spans="1:13" ht="30" customHeight="1">
      <c r="A19" s="68">
        <v>3213</v>
      </c>
      <c r="B19" s="24" t="s">
        <v>42</v>
      </c>
      <c r="C19" s="75">
        <f>D19+E19+F19+H19+I19+J19+K19+G19</f>
        <v>7000</v>
      </c>
      <c r="D19" s="75">
        <v>4000</v>
      </c>
      <c r="E19" s="75"/>
      <c r="F19" s="75">
        <v>2000</v>
      </c>
      <c r="G19" s="75"/>
      <c r="H19" s="75">
        <v>1000</v>
      </c>
      <c r="I19" s="75"/>
      <c r="J19" s="75"/>
      <c r="K19" s="75"/>
      <c r="L19" s="14">
        <v>0</v>
      </c>
      <c r="M19" s="14">
        <v>0</v>
      </c>
    </row>
    <row r="20" spans="1:13" ht="14.25" customHeight="1">
      <c r="A20" s="26">
        <v>322</v>
      </c>
      <c r="B20" s="70" t="s">
        <v>43</v>
      </c>
      <c r="C20" s="76">
        <f>C21+C22+C23+C24</f>
        <v>48000</v>
      </c>
      <c r="D20" s="76">
        <f t="shared" ref="D20:K20" si="7">D21+D22+D23+D24</f>
        <v>30500</v>
      </c>
      <c r="E20" s="76">
        <f t="shared" si="7"/>
        <v>0</v>
      </c>
      <c r="F20" s="76">
        <f t="shared" si="7"/>
        <v>10500</v>
      </c>
      <c r="G20" s="76">
        <f t="shared" si="7"/>
        <v>0</v>
      </c>
      <c r="H20" s="76">
        <f t="shared" si="7"/>
        <v>7000</v>
      </c>
      <c r="I20" s="76">
        <f t="shared" si="7"/>
        <v>0</v>
      </c>
      <c r="J20" s="76">
        <f t="shared" si="7"/>
        <v>0</v>
      </c>
      <c r="K20" s="76">
        <f t="shared" si="7"/>
        <v>0</v>
      </c>
    </row>
    <row r="21" spans="1:13" ht="14.25" customHeight="1">
      <c r="A21" s="68">
        <v>3221</v>
      </c>
      <c r="B21" s="24" t="s">
        <v>44</v>
      </c>
      <c r="C21" s="75">
        <f>D21+E21+F21+H21+I21+J21+K21+G21</f>
        <v>21000</v>
      </c>
      <c r="D21" s="75">
        <v>13000</v>
      </c>
      <c r="E21" s="75"/>
      <c r="F21" s="75">
        <v>3000</v>
      </c>
      <c r="G21" s="75"/>
      <c r="H21" s="75">
        <v>5000</v>
      </c>
      <c r="I21" s="75"/>
      <c r="J21" s="75"/>
      <c r="K21" s="75"/>
    </row>
    <row r="22" spans="1:13" ht="14.25" customHeight="1">
      <c r="A22" s="68">
        <v>3223</v>
      </c>
      <c r="B22" s="24" t="s">
        <v>45</v>
      </c>
      <c r="C22" s="75">
        <f t="shared" ref="C22:C24" si="8">D22+E22+F22+H22+I22+J22+K22+G22</f>
        <v>16500</v>
      </c>
      <c r="D22" s="75">
        <v>15000</v>
      </c>
      <c r="E22" s="75"/>
      <c r="F22" s="75">
        <v>1000</v>
      </c>
      <c r="G22" s="75"/>
      <c r="H22" s="75">
        <v>500</v>
      </c>
      <c r="I22" s="75"/>
      <c r="J22" s="75"/>
      <c r="K22" s="75"/>
    </row>
    <row r="23" spans="1:13" ht="14.25" customHeight="1">
      <c r="A23" s="68">
        <v>3224</v>
      </c>
      <c r="B23" s="24" t="s">
        <v>46</v>
      </c>
      <c r="C23" s="75">
        <f t="shared" si="8"/>
        <v>3500</v>
      </c>
      <c r="D23" s="75">
        <v>1500</v>
      </c>
      <c r="E23" s="75"/>
      <c r="F23" s="75">
        <v>1500</v>
      </c>
      <c r="G23" s="75"/>
      <c r="H23" s="75">
        <v>500</v>
      </c>
      <c r="I23" s="75"/>
      <c r="J23" s="75"/>
      <c r="K23" s="75"/>
    </row>
    <row r="24" spans="1:13" ht="14.25" customHeight="1">
      <c r="A24" s="68">
        <v>3225</v>
      </c>
      <c r="B24" s="24" t="s">
        <v>47</v>
      </c>
      <c r="C24" s="75">
        <f t="shared" si="8"/>
        <v>7000</v>
      </c>
      <c r="D24" s="75">
        <v>1000</v>
      </c>
      <c r="E24" s="75"/>
      <c r="F24" s="75">
        <v>5000</v>
      </c>
      <c r="G24" s="75"/>
      <c r="H24" s="75">
        <v>1000</v>
      </c>
      <c r="I24" s="75"/>
      <c r="J24" s="75"/>
      <c r="K24" s="75"/>
    </row>
    <row r="25" spans="1:13" ht="14.25" customHeight="1">
      <c r="A25" s="26">
        <v>323</v>
      </c>
      <c r="B25" s="27" t="s">
        <v>48</v>
      </c>
      <c r="C25" s="76">
        <f>C26+C27+C28+C29+C30+C31+C32</f>
        <v>56000</v>
      </c>
      <c r="D25" s="76">
        <f t="shared" ref="D25:K25" si="9">D26+D27+D28+D29+D30+D31+D32</f>
        <v>39000</v>
      </c>
      <c r="E25" s="76">
        <f t="shared" si="9"/>
        <v>0</v>
      </c>
      <c r="F25" s="76">
        <f t="shared" si="9"/>
        <v>9200</v>
      </c>
      <c r="G25" s="76">
        <f t="shared" si="9"/>
        <v>0</v>
      </c>
      <c r="H25" s="76">
        <f t="shared" si="9"/>
        <v>7800</v>
      </c>
      <c r="I25" s="76">
        <f t="shared" si="9"/>
        <v>0</v>
      </c>
      <c r="J25" s="76">
        <f t="shared" si="9"/>
        <v>0</v>
      </c>
      <c r="K25" s="76">
        <f t="shared" si="9"/>
        <v>0</v>
      </c>
    </row>
    <row r="26" spans="1:13" ht="14.25" customHeight="1">
      <c r="A26" s="68">
        <v>3231</v>
      </c>
      <c r="B26" s="24" t="s">
        <v>49</v>
      </c>
      <c r="C26" s="75">
        <f>D26+E26+F26+H26+I26+J26+K26+G26</f>
        <v>10000</v>
      </c>
      <c r="D26" s="75">
        <v>9000</v>
      </c>
      <c r="E26" s="75"/>
      <c r="F26" s="75">
        <v>500</v>
      </c>
      <c r="G26" s="75"/>
      <c r="H26" s="75">
        <v>500</v>
      </c>
      <c r="I26" s="75"/>
      <c r="J26" s="75"/>
      <c r="K26" s="75"/>
    </row>
    <row r="27" spans="1:13" ht="14.25" customHeight="1">
      <c r="A27" s="68">
        <v>3232</v>
      </c>
      <c r="B27" s="24" t="s">
        <v>50</v>
      </c>
      <c r="C27" s="75">
        <f t="shared" ref="C27:C32" si="10">D27+E27+F27+H27+I27+J27+K27+G27</f>
        <v>4000</v>
      </c>
      <c r="D27" s="75">
        <v>2000</v>
      </c>
      <c r="E27" s="75"/>
      <c r="F27" s="75">
        <v>1500</v>
      </c>
      <c r="G27" s="75"/>
      <c r="H27" s="75">
        <v>500</v>
      </c>
      <c r="I27" s="75"/>
      <c r="J27" s="75"/>
      <c r="K27" s="75"/>
    </row>
    <row r="28" spans="1:13" ht="14.25" customHeight="1">
      <c r="A28" s="68">
        <v>3233</v>
      </c>
      <c r="B28" s="24" t="s">
        <v>51</v>
      </c>
      <c r="C28" s="75">
        <f t="shared" si="10"/>
        <v>3300</v>
      </c>
      <c r="D28" s="75">
        <v>2000</v>
      </c>
      <c r="E28" s="75"/>
      <c r="F28" s="75">
        <v>1000</v>
      </c>
      <c r="G28" s="75"/>
      <c r="H28" s="75">
        <v>300</v>
      </c>
      <c r="I28" s="75"/>
      <c r="J28" s="75"/>
      <c r="K28" s="75"/>
    </row>
    <row r="29" spans="1:13" ht="14.25" customHeight="1">
      <c r="A29" s="68">
        <v>3234</v>
      </c>
      <c r="B29" s="24" t="s">
        <v>52</v>
      </c>
      <c r="C29" s="75">
        <f t="shared" si="10"/>
        <v>8500</v>
      </c>
      <c r="D29" s="75">
        <v>7000</v>
      </c>
      <c r="E29" s="75"/>
      <c r="F29" s="75">
        <v>1000</v>
      </c>
      <c r="G29" s="75"/>
      <c r="H29" s="75">
        <v>500</v>
      </c>
      <c r="I29" s="75"/>
      <c r="J29" s="75"/>
      <c r="K29" s="75"/>
    </row>
    <row r="30" spans="1:13" ht="14.25" customHeight="1">
      <c r="A30" s="68">
        <v>3237</v>
      </c>
      <c r="B30" s="24" t="s">
        <v>53</v>
      </c>
      <c r="C30" s="75">
        <f t="shared" si="10"/>
        <v>7500</v>
      </c>
      <c r="D30" s="75">
        <v>5000</v>
      </c>
      <c r="E30" s="75"/>
      <c r="F30" s="75">
        <v>2000</v>
      </c>
      <c r="G30" s="75"/>
      <c r="H30" s="75">
        <v>500</v>
      </c>
      <c r="I30" s="75"/>
      <c r="J30" s="75"/>
      <c r="K30" s="75"/>
    </row>
    <row r="31" spans="1:13" ht="14.25" customHeight="1">
      <c r="A31" s="68">
        <v>3238</v>
      </c>
      <c r="B31" s="24" t="s">
        <v>54</v>
      </c>
      <c r="C31" s="75">
        <f t="shared" si="10"/>
        <v>9000</v>
      </c>
      <c r="D31" s="75">
        <v>8000</v>
      </c>
      <c r="E31" s="75"/>
      <c r="F31" s="75">
        <v>500</v>
      </c>
      <c r="G31" s="75"/>
      <c r="H31" s="75">
        <v>500</v>
      </c>
      <c r="I31" s="75"/>
      <c r="J31" s="75"/>
      <c r="K31" s="75"/>
    </row>
    <row r="32" spans="1:13" ht="14.25" customHeight="1">
      <c r="A32" s="68">
        <v>3239</v>
      </c>
      <c r="B32" s="24" t="s">
        <v>55</v>
      </c>
      <c r="C32" s="75">
        <f t="shared" si="10"/>
        <v>13700</v>
      </c>
      <c r="D32" s="75">
        <v>6000</v>
      </c>
      <c r="E32" s="75"/>
      <c r="F32" s="75">
        <v>2700</v>
      </c>
      <c r="G32" s="75"/>
      <c r="H32" s="75">
        <v>5000</v>
      </c>
      <c r="I32" s="75"/>
      <c r="J32" s="75"/>
      <c r="K32" s="75"/>
    </row>
    <row r="33" spans="1:13" ht="14.25" customHeight="1">
      <c r="A33" s="26">
        <v>324</v>
      </c>
      <c r="B33" s="27" t="s">
        <v>76</v>
      </c>
      <c r="C33" s="76">
        <f>D33+E33+F33+H33+I33+J33+K33+G33</f>
        <v>13000</v>
      </c>
      <c r="D33" s="76">
        <v>0</v>
      </c>
      <c r="E33" s="76">
        <v>0</v>
      </c>
      <c r="F33" s="76">
        <f>F34</f>
        <v>3000</v>
      </c>
      <c r="G33" s="76">
        <v>0</v>
      </c>
      <c r="H33" s="76">
        <f>H34</f>
        <v>10000</v>
      </c>
      <c r="I33" s="75"/>
      <c r="J33" s="75"/>
      <c r="K33" s="75"/>
    </row>
    <row r="34" spans="1:13" ht="14.25" customHeight="1">
      <c r="A34" s="68">
        <v>3241</v>
      </c>
      <c r="B34" s="24" t="s">
        <v>77</v>
      </c>
      <c r="C34" s="75">
        <f>D34+E34+F34+H34+I34+J34+K34+G34</f>
        <v>13000</v>
      </c>
      <c r="D34" s="75">
        <v>0</v>
      </c>
      <c r="E34" s="75"/>
      <c r="F34" s="75">
        <v>3000</v>
      </c>
      <c r="G34" s="75"/>
      <c r="H34" s="75">
        <v>10000</v>
      </c>
      <c r="I34" s="75"/>
      <c r="J34" s="75"/>
      <c r="K34" s="75"/>
    </row>
    <row r="35" spans="1:13" ht="14.25" customHeight="1">
      <c r="A35" s="26">
        <v>329</v>
      </c>
      <c r="B35" s="27" t="s">
        <v>56</v>
      </c>
      <c r="C35" s="76">
        <f>C36+C37+C38</f>
        <v>27000</v>
      </c>
      <c r="D35" s="76">
        <f t="shared" ref="D35:K35" si="11">D36+D37+D38</f>
        <v>17500</v>
      </c>
      <c r="E35" s="76">
        <f t="shared" si="11"/>
        <v>0</v>
      </c>
      <c r="F35" s="76">
        <f t="shared" si="11"/>
        <v>8300</v>
      </c>
      <c r="G35" s="76">
        <f t="shared" si="11"/>
        <v>0</v>
      </c>
      <c r="H35" s="76">
        <f t="shared" si="11"/>
        <v>1200</v>
      </c>
      <c r="I35" s="76">
        <f t="shared" si="11"/>
        <v>0</v>
      </c>
      <c r="J35" s="76">
        <f t="shared" si="11"/>
        <v>0</v>
      </c>
      <c r="K35" s="76">
        <f t="shared" si="11"/>
        <v>0</v>
      </c>
    </row>
    <row r="36" spans="1:13" ht="14.25" customHeight="1">
      <c r="A36" s="68">
        <v>3292</v>
      </c>
      <c r="B36" s="24" t="s">
        <v>57</v>
      </c>
      <c r="C36" s="75">
        <f>D36+E36+F36+H36+I36+J36+K36+G36</f>
        <v>4700</v>
      </c>
      <c r="D36" s="75">
        <v>3000</v>
      </c>
      <c r="E36" s="75"/>
      <c r="F36" s="75">
        <v>1500</v>
      </c>
      <c r="G36" s="75"/>
      <c r="H36" s="75">
        <v>200</v>
      </c>
      <c r="I36" s="75"/>
      <c r="J36" s="75"/>
      <c r="K36" s="75"/>
    </row>
    <row r="37" spans="1:13" ht="14.25" customHeight="1">
      <c r="A37" s="68">
        <v>3293</v>
      </c>
      <c r="B37" s="24" t="s">
        <v>58</v>
      </c>
      <c r="C37" s="75">
        <f t="shared" ref="C37:C38" si="12">D37+E37+F37+H37+I37+J37+K37+G37</f>
        <v>12500</v>
      </c>
      <c r="D37" s="75">
        <v>8000</v>
      </c>
      <c r="E37" s="75"/>
      <c r="F37" s="75">
        <v>4000</v>
      </c>
      <c r="G37" s="75"/>
      <c r="H37" s="75">
        <v>500</v>
      </c>
      <c r="I37" s="75"/>
      <c r="J37" s="75"/>
      <c r="K37" s="75"/>
    </row>
    <row r="38" spans="1:13" ht="14.25" customHeight="1">
      <c r="A38" s="68">
        <v>3299</v>
      </c>
      <c r="B38" s="24" t="s">
        <v>59</v>
      </c>
      <c r="C38" s="75">
        <f t="shared" si="12"/>
        <v>9800</v>
      </c>
      <c r="D38" s="75">
        <v>6500</v>
      </c>
      <c r="E38" s="75"/>
      <c r="F38" s="75">
        <v>2800</v>
      </c>
      <c r="G38" s="75"/>
      <c r="H38" s="75">
        <v>500</v>
      </c>
      <c r="I38" s="75"/>
      <c r="J38" s="75"/>
      <c r="K38" s="75"/>
    </row>
    <row r="39" spans="1:13" ht="14.25" customHeight="1">
      <c r="A39" s="69">
        <v>34</v>
      </c>
      <c r="B39" s="69" t="s">
        <v>60</v>
      </c>
      <c r="C39" s="76">
        <f t="shared" ref="C39:K40" si="13">C40</f>
        <v>6200</v>
      </c>
      <c r="D39" s="76">
        <f t="shared" si="13"/>
        <v>4000</v>
      </c>
      <c r="E39" s="76">
        <f t="shared" si="13"/>
        <v>200</v>
      </c>
      <c r="F39" s="76">
        <f t="shared" si="13"/>
        <v>1000</v>
      </c>
      <c r="G39" s="76">
        <f t="shared" si="13"/>
        <v>0</v>
      </c>
      <c r="H39" s="76">
        <f t="shared" si="13"/>
        <v>1000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6">
        <f>C41+C42</f>
        <v>6200</v>
      </c>
      <c r="D40" s="76">
        <f t="shared" si="13"/>
        <v>4000</v>
      </c>
      <c r="E40" s="76">
        <f>E41+E42</f>
        <v>200</v>
      </c>
      <c r="F40" s="76">
        <f>F41+F42</f>
        <v>1000</v>
      </c>
      <c r="G40" s="76">
        <f>G41+G42</f>
        <v>0</v>
      </c>
      <c r="H40" s="76">
        <f>H41+H42</f>
        <v>1000</v>
      </c>
      <c r="I40" s="76">
        <f t="shared" si="13"/>
        <v>0</v>
      </c>
      <c r="J40" s="76">
        <f t="shared" si="13"/>
        <v>0</v>
      </c>
      <c r="K40" s="76">
        <f t="shared" si="13"/>
        <v>0</v>
      </c>
      <c r="L40" s="14">
        <v>0</v>
      </c>
      <c r="M40" s="14">
        <v>0</v>
      </c>
    </row>
    <row r="41" spans="1:13" ht="14.25" customHeight="1">
      <c r="A41" s="68">
        <v>3431</v>
      </c>
      <c r="B41" s="24" t="s">
        <v>62</v>
      </c>
      <c r="C41" s="75">
        <f>D41+E41+F41+H41+I41+J41+K41+G41</f>
        <v>5000</v>
      </c>
      <c r="D41" s="75">
        <v>4000</v>
      </c>
      <c r="E41" s="75"/>
      <c r="F41" s="75">
        <v>500</v>
      </c>
      <c r="G41" s="75"/>
      <c r="H41" s="75">
        <v>500</v>
      </c>
      <c r="I41" s="75"/>
      <c r="J41" s="75"/>
      <c r="K41" s="75"/>
      <c r="L41" s="14">
        <v>0</v>
      </c>
      <c r="M41" s="14">
        <v>0</v>
      </c>
    </row>
    <row r="42" spans="1:13" ht="14.25" customHeight="1">
      <c r="A42" s="68">
        <v>3432</v>
      </c>
      <c r="B42" s="24" t="s">
        <v>75</v>
      </c>
      <c r="C42" s="75">
        <f>D42+E42+F42+H42+I42+J42+K42+G42</f>
        <v>1200</v>
      </c>
      <c r="D42" s="75">
        <v>0</v>
      </c>
      <c r="E42" s="75">
        <v>200</v>
      </c>
      <c r="F42" s="75">
        <v>500</v>
      </c>
      <c r="G42" s="75"/>
      <c r="H42" s="75">
        <v>500</v>
      </c>
      <c r="I42" s="75"/>
      <c r="J42" s="75"/>
      <c r="K42" s="75"/>
    </row>
    <row r="43" spans="1:13" ht="14.25" customHeight="1">
      <c r="A43" s="69">
        <v>4</v>
      </c>
      <c r="B43" s="27" t="s">
        <v>63</v>
      </c>
      <c r="C43" s="76">
        <f>C44</f>
        <v>276000</v>
      </c>
      <c r="D43" s="76">
        <f t="shared" ref="D43:K44" si="14">D44</f>
        <v>86000</v>
      </c>
      <c r="E43" s="76">
        <f t="shared" si="14"/>
        <v>0</v>
      </c>
      <c r="F43" s="76">
        <f t="shared" si="14"/>
        <v>10000</v>
      </c>
      <c r="G43" s="76">
        <f t="shared" si="14"/>
        <v>0</v>
      </c>
      <c r="H43" s="76">
        <f t="shared" si="14"/>
        <v>150000</v>
      </c>
      <c r="I43" s="76">
        <f t="shared" si="14"/>
        <v>30000</v>
      </c>
      <c r="J43" s="76">
        <f t="shared" si="14"/>
        <v>0</v>
      </c>
      <c r="K43" s="76">
        <f t="shared" si="14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0" t="s">
        <v>64</v>
      </c>
      <c r="C44" s="76">
        <f>C45</f>
        <v>276000</v>
      </c>
      <c r="D44" s="76">
        <f>D45</f>
        <v>86000</v>
      </c>
      <c r="E44" s="76">
        <f t="shared" si="14"/>
        <v>0</v>
      </c>
      <c r="F44" s="76">
        <f t="shared" si="14"/>
        <v>10000</v>
      </c>
      <c r="G44" s="76">
        <f t="shared" si="14"/>
        <v>0</v>
      </c>
      <c r="H44" s="76">
        <f t="shared" si="14"/>
        <v>150000</v>
      </c>
      <c r="I44" s="76">
        <f t="shared" si="14"/>
        <v>30000</v>
      </c>
      <c r="J44" s="76">
        <f t="shared" si="14"/>
        <v>0</v>
      </c>
      <c r="K44" s="76">
        <f t="shared" si="14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6">
        <f t="shared" ref="C45:K45" si="15">C46</f>
        <v>276000</v>
      </c>
      <c r="D45" s="76">
        <f t="shared" si="15"/>
        <v>86000</v>
      </c>
      <c r="E45" s="76">
        <f t="shared" si="15"/>
        <v>0</v>
      </c>
      <c r="F45" s="76">
        <f t="shared" si="15"/>
        <v>10000</v>
      </c>
      <c r="G45" s="76">
        <f t="shared" si="15"/>
        <v>0</v>
      </c>
      <c r="H45" s="76">
        <f t="shared" si="15"/>
        <v>150000</v>
      </c>
      <c r="I45" s="76">
        <f t="shared" si="15"/>
        <v>30000</v>
      </c>
      <c r="J45" s="76">
        <f t="shared" si="15"/>
        <v>0</v>
      </c>
      <c r="K45" s="76">
        <f t="shared" si="15"/>
        <v>0</v>
      </c>
      <c r="L45" s="14">
        <v>0</v>
      </c>
      <c r="M45" s="14">
        <v>0</v>
      </c>
    </row>
    <row r="46" spans="1:13">
      <c r="A46" s="71">
        <v>4241</v>
      </c>
      <c r="B46" s="28" t="s">
        <v>67</v>
      </c>
      <c r="C46" s="77">
        <f>D46+E46+F46+H46+I46+J46+K46+G46</f>
        <v>276000</v>
      </c>
      <c r="D46" s="77">
        <v>86000</v>
      </c>
      <c r="E46" s="77"/>
      <c r="F46" s="77">
        <v>10000</v>
      </c>
      <c r="G46" s="77"/>
      <c r="H46" s="77">
        <v>150000</v>
      </c>
      <c r="I46" s="77">
        <v>30000</v>
      </c>
      <c r="J46" s="77"/>
      <c r="K46" s="77"/>
      <c r="L46" s="14">
        <v>0</v>
      </c>
      <c r="M46" s="14">
        <v>0</v>
      </c>
    </row>
    <row r="47" spans="1:13" ht="15">
      <c r="A47" s="29"/>
      <c r="B47" s="79" t="s">
        <v>69</v>
      </c>
      <c r="C47" s="78">
        <f t="shared" ref="C47:K47" si="16">C7+C43</f>
        <v>1515185.48</v>
      </c>
      <c r="D47" s="78">
        <f t="shared" si="16"/>
        <v>1113645.32</v>
      </c>
      <c r="E47" s="78">
        <f t="shared" si="16"/>
        <v>200</v>
      </c>
      <c r="F47" s="78">
        <f t="shared" si="16"/>
        <v>55000</v>
      </c>
      <c r="G47" s="78">
        <f t="shared" si="16"/>
        <v>0</v>
      </c>
      <c r="H47" s="78">
        <f t="shared" si="16"/>
        <v>316340.16000000003</v>
      </c>
      <c r="I47" s="78">
        <f t="shared" si="16"/>
        <v>30000</v>
      </c>
      <c r="J47" s="78">
        <f t="shared" si="16"/>
        <v>0</v>
      </c>
      <c r="K47" s="78">
        <f t="shared" si="16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sqref="A1:K1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6" t="s">
        <v>32</v>
      </c>
      <c r="B3" s="15"/>
      <c r="C3" s="15"/>
      <c r="D3" s="16"/>
    </row>
    <row r="4" spans="1:14" ht="15" customHeight="1">
      <c r="A4" s="156" t="s">
        <v>85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1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99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3">
        <v>3</v>
      </c>
      <c r="B7" s="73" t="s">
        <v>68</v>
      </c>
      <c r="C7" s="80">
        <f t="shared" ref="C7:K7" si="0">C8+C15+C39</f>
        <v>1247049.04</v>
      </c>
      <c r="D7" s="80">
        <f t="shared" si="0"/>
        <v>1034941.88</v>
      </c>
      <c r="E7" s="80">
        <f t="shared" si="0"/>
        <v>200</v>
      </c>
      <c r="F7" s="80">
        <f t="shared" si="0"/>
        <v>45000</v>
      </c>
      <c r="G7" s="80">
        <f t="shared" si="0"/>
        <v>0</v>
      </c>
      <c r="H7" s="80">
        <f t="shared" si="0"/>
        <v>166907.16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72"/>
      <c r="M7" s="72"/>
    </row>
    <row r="8" spans="1:14" ht="14.25" customHeight="1">
      <c r="A8" s="67">
        <v>31</v>
      </c>
      <c r="B8" s="67" t="s">
        <v>33</v>
      </c>
      <c r="C8" s="74">
        <f>C9+C13+C11</f>
        <v>1018349.0399999999</v>
      </c>
      <c r="D8" s="74">
        <f>D9+D13+D11</f>
        <v>893441.88</v>
      </c>
      <c r="E8" s="74">
        <f t="shared" ref="E8:K8" si="1">E9+E13</f>
        <v>0</v>
      </c>
      <c r="F8" s="74">
        <f>F9+F13+F11</f>
        <v>0</v>
      </c>
      <c r="G8" s="74">
        <f t="shared" si="1"/>
        <v>0</v>
      </c>
      <c r="H8" s="74">
        <f>H9+H13+H11</f>
        <v>124907.16</v>
      </c>
      <c r="I8" s="74">
        <f t="shared" si="1"/>
        <v>0</v>
      </c>
      <c r="J8" s="74">
        <f t="shared" si="1"/>
        <v>0</v>
      </c>
      <c r="K8" s="74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69" t="s">
        <v>34</v>
      </c>
      <c r="C9" s="76">
        <f>C10</f>
        <v>823132.2</v>
      </c>
      <c r="D9" s="76">
        <f t="shared" ref="D9:K9" si="2">D10</f>
        <v>718490.88</v>
      </c>
      <c r="E9" s="76">
        <f t="shared" si="2"/>
        <v>0</v>
      </c>
      <c r="F9" s="76">
        <f t="shared" si="2"/>
        <v>0</v>
      </c>
      <c r="G9" s="76">
        <f t="shared" si="2"/>
        <v>0</v>
      </c>
      <c r="H9" s="76">
        <f t="shared" si="2"/>
        <v>104641.32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14">
        <v>0</v>
      </c>
      <c r="M9" s="14">
        <v>0</v>
      </c>
    </row>
    <row r="10" spans="1:14" ht="14.25" customHeight="1">
      <c r="A10" s="68">
        <v>3111</v>
      </c>
      <c r="B10" s="25" t="s">
        <v>35</v>
      </c>
      <c r="C10" s="75">
        <f>D10+E10+F10+H10+I10+J10+K10+G10</f>
        <v>823132.2</v>
      </c>
      <c r="D10" s="75">
        <v>718490.88</v>
      </c>
      <c r="E10" s="75"/>
      <c r="F10" s="75"/>
      <c r="G10" s="75"/>
      <c r="H10" s="75">
        <v>104641.32</v>
      </c>
      <c r="I10" s="75"/>
      <c r="J10" s="75"/>
      <c r="K10" s="75"/>
      <c r="L10" s="14">
        <v>0</v>
      </c>
      <c r="M10" s="14">
        <v>0</v>
      </c>
    </row>
    <row r="11" spans="1:14" ht="14.25" customHeight="1">
      <c r="A11" s="26">
        <v>312</v>
      </c>
      <c r="B11" s="69" t="s">
        <v>72</v>
      </c>
      <c r="C11" s="76">
        <f>C12</f>
        <v>59400</v>
      </c>
      <c r="D11" s="76">
        <f t="shared" ref="D11:K11" si="3">D12</f>
        <v>56400</v>
      </c>
      <c r="E11" s="76">
        <f t="shared" si="3"/>
        <v>0</v>
      </c>
      <c r="F11" s="76">
        <f t="shared" si="3"/>
        <v>0</v>
      </c>
      <c r="G11" s="76">
        <f t="shared" si="3"/>
        <v>0</v>
      </c>
      <c r="H11" s="76">
        <f t="shared" si="3"/>
        <v>3000</v>
      </c>
      <c r="I11" s="76">
        <f t="shared" si="3"/>
        <v>0</v>
      </c>
      <c r="J11" s="76">
        <f t="shared" si="3"/>
        <v>0</v>
      </c>
      <c r="K11" s="76">
        <f t="shared" si="3"/>
        <v>0</v>
      </c>
    </row>
    <row r="12" spans="1:14" ht="14.25" customHeight="1">
      <c r="A12" s="68">
        <v>3121</v>
      </c>
      <c r="B12" s="25" t="s">
        <v>73</v>
      </c>
      <c r="C12" s="75">
        <f>D12+E12+F12+G12+H12</f>
        <v>59400</v>
      </c>
      <c r="D12" s="75">
        <v>56400</v>
      </c>
      <c r="E12" s="75"/>
      <c r="F12" s="75">
        <v>0</v>
      </c>
      <c r="G12" s="75"/>
      <c r="H12" s="75">
        <v>3000</v>
      </c>
      <c r="I12" s="75"/>
      <c r="J12" s="75"/>
      <c r="K12" s="75"/>
    </row>
    <row r="13" spans="1:14" ht="14.25" customHeight="1">
      <c r="A13" s="26">
        <v>313</v>
      </c>
      <c r="B13" s="69" t="s">
        <v>36</v>
      </c>
      <c r="C13" s="76">
        <f>C14</f>
        <v>135816.84</v>
      </c>
      <c r="D13" s="76">
        <f t="shared" ref="D13:K13" si="4">D14</f>
        <v>118551</v>
      </c>
      <c r="E13" s="76">
        <f t="shared" si="4"/>
        <v>0</v>
      </c>
      <c r="F13" s="76">
        <f t="shared" si="4"/>
        <v>0</v>
      </c>
      <c r="G13" s="76">
        <f t="shared" si="4"/>
        <v>0</v>
      </c>
      <c r="H13" s="76">
        <f t="shared" si="4"/>
        <v>17265.84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14">
        <v>0</v>
      </c>
      <c r="M13" s="14">
        <v>0</v>
      </c>
    </row>
    <row r="14" spans="1:14" ht="14.25" customHeight="1">
      <c r="A14" s="68">
        <v>3132</v>
      </c>
      <c r="B14" s="25" t="s">
        <v>37</v>
      </c>
      <c r="C14" s="75">
        <f>D14+E14+F14+H14+I14+J14+K14+G14</f>
        <v>135816.84</v>
      </c>
      <c r="D14" s="75">
        <v>118551</v>
      </c>
      <c r="E14" s="75"/>
      <c r="F14" s="75"/>
      <c r="G14" s="75"/>
      <c r="H14" s="75">
        <v>17265.84</v>
      </c>
      <c r="I14" s="75"/>
      <c r="J14" s="75"/>
      <c r="K14" s="75"/>
    </row>
    <row r="15" spans="1:14" ht="14.25" customHeight="1">
      <c r="A15" s="69">
        <v>32</v>
      </c>
      <c r="B15" s="69" t="s">
        <v>38</v>
      </c>
      <c r="C15" s="76">
        <f>C16+C20+C25+C35+C33</f>
        <v>222500</v>
      </c>
      <c r="D15" s="76">
        <f t="shared" ref="D15:K15" si="5">D16+D20+D25+D35</f>
        <v>137500</v>
      </c>
      <c r="E15" s="76">
        <f t="shared" si="5"/>
        <v>0</v>
      </c>
      <c r="F15" s="76">
        <f>F16+F20+F25+F35+F33</f>
        <v>44000</v>
      </c>
      <c r="G15" s="76">
        <f t="shared" si="5"/>
        <v>0</v>
      </c>
      <c r="H15" s="76">
        <f>H16+H20+H25+H35+H33</f>
        <v>41000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0" t="s">
        <v>39</v>
      </c>
      <c r="C16" s="76">
        <f>C17+C18+C19</f>
        <v>73000</v>
      </c>
      <c r="D16" s="76">
        <f t="shared" ref="D16:K16" si="6">D17+D18+D19</f>
        <v>45000</v>
      </c>
      <c r="E16" s="76">
        <f t="shared" si="6"/>
        <v>0</v>
      </c>
      <c r="F16" s="76">
        <f t="shared" si="6"/>
        <v>13000</v>
      </c>
      <c r="G16" s="76">
        <f t="shared" si="6"/>
        <v>0</v>
      </c>
      <c r="H16" s="76">
        <f t="shared" si="6"/>
        <v>15000</v>
      </c>
      <c r="I16" s="76">
        <f t="shared" si="6"/>
        <v>0</v>
      </c>
      <c r="J16" s="76">
        <f t="shared" si="6"/>
        <v>0</v>
      </c>
      <c r="K16" s="76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8">
        <v>3211</v>
      </c>
      <c r="B17" s="24" t="s">
        <v>40</v>
      </c>
      <c r="C17" s="75">
        <f>D17+E17+F17+H17+I17+J17+K17+G17</f>
        <v>11000</v>
      </c>
      <c r="D17" s="75">
        <v>8000</v>
      </c>
      <c r="E17" s="75"/>
      <c r="F17" s="75">
        <v>1000</v>
      </c>
      <c r="G17" s="75"/>
      <c r="H17" s="75">
        <v>2000</v>
      </c>
      <c r="I17" s="75"/>
      <c r="J17" s="75"/>
      <c r="K17" s="75"/>
      <c r="L17" s="14">
        <v>0</v>
      </c>
      <c r="M17" s="14">
        <v>0</v>
      </c>
    </row>
    <row r="18" spans="1:13" ht="14.25" customHeight="1">
      <c r="A18" s="68">
        <v>3212</v>
      </c>
      <c r="B18" s="24" t="s">
        <v>41</v>
      </c>
      <c r="C18" s="75">
        <f>D18+E18+F18+H18+I18+J18+K18+G18</f>
        <v>55000</v>
      </c>
      <c r="D18" s="75">
        <v>33000</v>
      </c>
      <c r="E18" s="75"/>
      <c r="F18" s="75">
        <v>10000</v>
      </c>
      <c r="G18" s="75"/>
      <c r="H18" s="75">
        <v>12000</v>
      </c>
      <c r="I18" s="75"/>
      <c r="J18" s="75"/>
      <c r="K18" s="75"/>
      <c r="L18" s="14">
        <v>0</v>
      </c>
      <c r="M18" s="14">
        <v>0</v>
      </c>
    </row>
    <row r="19" spans="1:13" ht="30" customHeight="1">
      <c r="A19" s="68">
        <v>3213</v>
      </c>
      <c r="B19" s="24" t="s">
        <v>42</v>
      </c>
      <c r="C19" s="75">
        <f>D19+E19+F19+H19+I19+J19+K19+G19</f>
        <v>7000</v>
      </c>
      <c r="D19" s="75">
        <v>4000</v>
      </c>
      <c r="E19" s="75"/>
      <c r="F19" s="75">
        <v>2000</v>
      </c>
      <c r="G19" s="75"/>
      <c r="H19" s="75">
        <v>1000</v>
      </c>
      <c r="I19" s="75"/>
      <c r="J19" s="75"/>
      <c r="K19" s="75"/>
      <c r="L19" s="14">
        <v>0</v>
      </c>
      <c r="M19" s="14">
        <v>0</v>
      </c>
    </row>
    <row r="20" spans="1:13" ht="14.25" customHeight="1">
      <c r="A20" s="26">
        <v>322</v>
      </c>
      <c r="B20" s="70" t="s">
        <v>43</v>
      </c>
      <c r="C20" s="76">
        <f>C21+C22+C23+C24</f>
        <v>48000</v>
      </c>
      <c r="D20" s="76">
        <f t="shared" ref="D20:K20" si="7">D21+D22+D23+D24</f>
        <v>30500</v>
      </c>
      <c r="E20" s="76">
        <f t="shared" si="7"/>
        <v>0</v>
      </c>
      <c r="F20" s="76">
        <f t="shared" si="7"/>
        <v>10500</v>
      </c>
      <c r="G20" s="76">
        <f t="shared" si="7"/>
        <v>0</v>
      </c>
      <c r="H20" s="76">
        <f t="shared" si="7"/>
        <v>7000</v>
      </c>
      <c r="I20" s="76">
        <f t="shared" si="7"/>
        <v>0</v>
      </c>
      <c r="J20" s="76">
        <f t="shared" si="7"/>
        <v>0</v>
      </c>
      <c r="K20" s="76">
        <f t="shared" si="7"/>
        <v>0</v>
      </c>
    </row>
    <row r="21" spans="1:13" ht="14.25" customHeight="1">
      <c r="A21" s="68">
        <v>3221</v>
      </c>
      <c r="B21" s="24" t="s">
        <v>44</v>
      </c>
      <c r="C21" s="75">
        <f>D21+E21+F21+H21+I21+J21+K21+G21</f>
        <v>21000</v>
      </c>
      <c r="D21" s="75">
        <v>13000</v>
      </c>
      <c r="E21" s="75"/>
      <c r="F21" s="75">
        <v>3000</v>
      </c>
      <c r="G21" s="75"/>
      <c r="H21" s="75">
        <v>5000</v>
      </c>
      <c r="I21" s="75"/>
      <c r="J21" s="75"/>
      <c r="K21" s="75"/>
    </row>
    <row r="22" spans="1:13" ht="14.25" customHeight="1">
      <c r="A22" s="68">
        <v>3223</v>
      </c>
      <c r="B22" s="24" t="s">
        <v>45</v>
      </c>
      <c r="C22" s="75">
        <f t="shared" ref="C22:C24" si="8">D22+E22+F22+H22+I22+J22+K22+G22</f>
        <v>16500</v>
      </c>
      <c r="D22" s="75">
        <v>15000</v>
      </c>
      <c r="E22" s="75"/>
      <c r="F22" s="75">
        <v>1000</v>
      </c>
      <c r="G22" s="75"/>
      <c r="H22" s="75">
        <v>500</v>
      </c>
      <c r="I22" s="75"/>
      <c r="J22" s="75"/>
      <c r="K22" s="75"/>
    </row>
    <row r="23" spans="1:13" ht="14.25" customHeight="1">
      <c r="A23" s="68">
        <v>3224</v>
      </c>
      <c r="B23" s="24" t="s">
        <v>46</v>
      </c>
      <c r="C23" s="75">
        <f t="shared" si="8"/>
        <v>3500</v>
      </c>
      <c r="D23" s="75">
        <v>1500</v>
      </c>
      <c r="E23" s="75"/>
      <c r="F23" s="75">
        <v>1500</v>
      </c>
      <c r="G23" s="75"/>
      <c r="H23" s="75">
        <v>500</v>
      </c>
      <c r="I23" s="75"/>
      <c r="J23" s="75"/>
      <c r="K23" s="75"/>
    </row>
    <row r="24" spans="1:13" ht="14.25" customHeight="1">
      <c r="A24" s="68">
        <v>3225</v>
      </c>
      <c r="B24" s="24" t="s">
        <v>47</v>
      </c>
      <c r="C24" s="75">
        <f t="shared" si="8"/>
        <v>7000</v>
      </c>
      <c r="D24" s="75">
        <v>1000</v>
      </c>
      <c r="E24" s="75"/>
      <c r="F24" s="75">
        <v>5000</v>
      </c>
      <c r="G24" s="75"/>
      <c r="H24" s="75">
        <v>1000</v>
      </c>
      <c r="I24" s="75"/>
      <c r="J24" s="75"/>
      <c r="K24" s="75"/>
    </row>
    <row r="25" spans="1:13" ht="14.25" customHeight="1">
      <c r="A25" s="26">
        <v>323</v>
      </c>
      <c r="B25" s="27" t="s">
        <v>48</v>
      </c>
      <c r="C25" s="76">
        <f>C26+C27+C28+C29+C30+C31+C32</f>
        <v>61500</v>
      </c>
      <c r="D25" s="76">
        <f t="shared" ref="D25:K25" si="9">D26+D27+D28+D29+D30+D31+D32</f>
        <v>44500</v>
      </c>
      <c r="E25" s="76">
        <f t="shared" si="9"/>
        <v>0</v>
      </c>
      <c r="F25" s="76">
        <f t="shared" si="9"/>
        <v>9200</v>
      </c>
      <c r="G25" s="76">
        <f t="shared" si="9"/>
        <v>0</v>
      </c>
      <c r="H25" s="76">
        <f t="shared" si="9"/>
        <v>7800</v>
      </c>
      <c r="I25" s="76">
        <f t="shared" si="9"/>
        <v>0</v>
      </c>
      <c r="J25" s="76">
        <f t="shared" si="9"/>
        <v>0</v>
      </c>
      <c r="K25" s="76">
        <f t="shared" si="9"/>
        <v>0</v>
      </c>
    </row>
    <row r="26" spans="1:13" ht="14.25" customHeight="1">
      <c r="A26" s="68">
        <v>3231</v>
      </c>
      <c r="B26" s="24" t="s">
        <v>49</v>
      </c>
      <c r="C26" s="75">
        <f>D26+E26+F26+H26+I26+J26+K26+G26</f>
        <v>10000</v>
      </c>
      <c r="D26" s="75">
        <v>9000</v>
      </c>
      <c r="E26" s="75"/>
      <c r="F26" s="75">
        <v>500</v>
      </c>
      <c r="G26" s="75"/>
      <c r="H26" s="75">
        <v>500</v>
      </c>
      <c r="I26" s="75"/>
      <c r="J26" s="75"/>
      <c r="K26" s="75"/>
    </row>
    <row r="27" spans="1:13" ht="14.25" customHeight="1">
      <c r="A27" s="68">
        <v>3232</v>
      </c>
      <c r="B27" s="24" t="s">
        <v>50</v>
      </c>
      <c r="C27" s="75">
        <f t="shared" ref="C27:C32" si="10">D27+E27+F27+H27+I27+J27+K27+G27</f>
        <v>4000</v>
      </c>
      <c r="D27" s="75">
        <v>2000</v>
      </c>
      <c r="E27" s="75"/>
      <c r="F27" s="75">
        <v>1500</v>
      </c>
      <c r="G27" s="75"/>
      <c r="H27" s="75">
        <v>500</v>
      </c>
      <c r="I27" s="75"/>
      <c r="J27" s="75"/>
      <c r="K27" s="75"/>
    </row>
    <row r="28" spans="1:13" ht="14.25" customHeight="1">
      <c r="A28" s="68">
        <v>3233</v>
      </c>
      <c r="B28" s="24" t="s">
        <v>51</v>
      </c>
      <c r="C28" s="75">
        <f t="shared" si="10"/>
        <v>2800</v>
      </c>
      <c r="D28" s="75">
        <v>1500</v>
      </c>
      <c r="E28" s="75"/>
      <c r="F28" s="75">
        <v>1000</v>
      </c>
      <c r="G28" s="75"/>
      <c r="H28" s="75">
        <v>300</v>
      </c>
      <c r="I28" s="75"/>
      <c r="J28" s="75"/>
      <c r="K28" s="75"/>
    </row>
    <row r="29" spans="1:13" ht="14.25" customHeight="1">
      <c r="A29" s="68">
        <v>3234</v>
      </c>
      <c r="B29" s="24" t="s">
        <v>52</v>
      </c>
      <c r="C29" s="75">
        <f t="shared" si="10"/>
        <v>9500</v>
      </c>
      <c r="D29" s="75">
        <v>8000</v>
      </c>
      <c r="E29" s="75"/>
      <c r="F29" s="75">
        <v>1000</v>
      </c>
      <c r="G29" s="75"/>
      <c r="H29" s="75">
        <v>500</v>
      </c>
      <c r="I29" s="75"/>
      <c r="J29" s="75"/>
      <c r="K29" s="75"/>
    </row>
    <row r="30" spans="1:13" ht="14.25" customHeight="1">
      <c r="A30" s="68">
        <v>3237</v>
      </c>
      <c r="B30" s="24" t="s">
        <v>53</v>
      </c>
      <c r="C30" s="75">
        <f t="shared" si="10"/>
        <v>15500</v>
      </c>
      <c r="D30" s="75">
        <v>13000</v>
      </c>
      <c r="E30" s="75"/>
      <c r="F30" s="75">
        <v>2000</v>
      </c>
      <c r="G30" s="75"/>
      <c r="H30" s="75">
        <v>500</v>
      </c>
      <c r="I30" s="75"/>
      <c r="J30" s="75"/>
      <c r="K30" s="75"/>
    </row>
    <row r="31" spans="1:13" ht="14.25" customHeight="1">
      <c r="A31" s="68">
        <v>3238</v>
      </c>
      <c r="B31" s="24" t="s">
        <v>54</v>
      </c>
      <c r="C31" s="75">
        <f t="shared" si="10"/>
        <v>6000</v>
      </c>
      <c r="D31" s="75">
        <v>5000</v>
      </c>
      <c r="E31" s="75"/>
      <c r="F31" s="75">
        <v>500</v>
      </c>
      <c r="G31" s="75"/>
      <c r="H31" s="75">
        <v>500</v>
      </c>
      <c r="I31" s="75"/>
      <c r="J31" s="75"/>
      <c r="K31" s="75"/>
    </row>
    <row r="32" spans="1:13" ht="14.25" customHeight="1">
      <c r="A32" s="68">
        <v>3239</v>
      </c>
      <c r="B32" s="24" t="s">
        <v>55</v>
      </c>
      <c r="C32" s="75">
        <f t="shared" si="10"/>
        <v>13700</v>
      </c>
      <c r="D32" s="75">
        <v>6000</v>
      </c>
      <c r="E32" s="75"/>
      <c r="F32" s="75">
        <v>2700</v>
      </c>
      <c r="G32" s="75"/>
      <c r="H32" s="75">
        <v>5000</v>
      </c>
      <c r="I32" s="75"/>
      <c r="J32" s="75"/>
      <c r="K32" s="75"/>
    </row>
    <row r="33" spans="1:13" ht="14.25" customHeight="1">
      <c r="A33" s="26">
        <v>324</v>
      </c>
      <c r="B33" s="27" t="s">
        <v>76</v>
      </c>
      <c r="C33" s="76">
        <f>D33+E33+F33+H33+I33+J33+K33+G33</f>
        <v>13000</v>
      </c>
      <c r="D33" s="76">
        <v>0</v>
      </c>
      <c r="E33" s="76">
        <v>0</v>
      </c>
      <c r="F33" s="76">
        <f>F34</f>
        <v>3000</v>
      </c>
      <c r="G33" s="76">
        <v>0</v>
      </c>
      <c r="H33" s="76">
        <f>H34</f>
        <v>10000</v>
      </c>
      <c r="I33" s="75"/>
      <c r="J33" s="75"/>
      <c r="K33" s="75"/>
    </row>
    <row r="34" spans="1:13" ht="14.25" customHeight="1">
      <c r="A34" s="68">
        <v>3241</v>
      </c>
      <c r="B34" s="24" t="s">
        <v>77</v>
      </c>
      <c r="C34" s="75">
        <f>D34+E34+F34+H34+I34+J34+K34+G34</f>
        <v>13000</v>
      </c>
      <c r="D34" s="75">
        <v>0</v>
      </c>
      <c r="E34" s="75"/>
      <c r="F34" s="75">
        <v>3000</v>
      </c>
      <c r="G34" s="75"/>
      <c r="H34" s="75">
        <v>10000</v>
      </c>
      <c r="I34" s="75"/>
      <c r="J34" s="75"/>
      <c r="K34" s="75"/>
    </row>
    <row r="35" spans="1:13" ht="14.25" customHeight="1">
      <c r="A35" s="26">
        <v>329</v>
      </c>
      <c r="B35" s="27" t="s">
        <v>56</v>
      </c>
      <c r="C35" s="76">
        <f>C36+C37+C38</f>
        <v>27000</v>
      </c>
      <c r="D35" s="76">
        <f t="shared" ref="D35:K35" si="11">D36+D37+D38</f>
        <v>17500</v>
      </c>
      <c r="E35" s="76">
        <f t="shared" si="11"/>
        <v>0</v>
      </c>
      <c r="F35" s="76">
        <f t="shared" si="11"/>
        <v>8300</v>
      </c>
      <c r="G35" s="76">
        <f t="shared" si="11"/>
        <v>0</v>
      </c>
      <c r="H35" s="76">
        <f t="shared" si="11"/>
        <v>1200</v>
      </c>
      <c r="I35" s="76">
        <f t="shared" si="11"/>
        <v>0</v>
      </c>
      <c r="J35" s="76">
        <f t="shared" si="11"/>
        <v>0</v>
      </c>
      <c r="K35" s="76">
        <f t="shared" si="11"/>
        <v>0</v>
      </c>
    </row>
    <row r="36" spans="1:13" ht="14.25" customHeight="1">
      <c r="A36" s="68">
        <v>3292</v>
      </c>
      <c r="B36" s="24" t="s">
        <v>57</v>
      </c>
      <c r="C36" s="75">
        <f>D36+E36+F36+H36+I36+J36+K36+G36</f>
        <v>4700</v>
      </c>
      <c r="D36" s="75">
        <v>3000</v>
      </c>
      <c r="E36" s="75"/>
      <c r="F36" s="75">
        <v>1500</v>
      </c>
      <c r="G36" s="75"/>
      <c r="H36" s="75">
        <v>200</v>
      </c>
      <c r="I36" s="75"/>
      <c r="J36" s="75"/>
      <c r="K36" s="75"/>
    </row>
    <row r="37" spans="1:13" ht="14.25" customHeight="1">
      <c r="A37" s="68">
        <v>3293</v>
      </c>
      <c r="B37" s="24" t="s">
        <v>58</v>
      </c>
      <c r="C37" s="75">
        <f t="shared" ref="C37:C38" si="12">D37+E37+F37+H37+I37+J37+K37+G37</f>
        <v>12500</v>
      </c>
      <c r="D37" s="75">
        <v>8000</v>
      </c>
      <c r="E37" s="75"/>
      <c r="F37" s="75">
        <v>4000</v>
      </c>
      <c r="G37" s="75"/>
      <c r="H37" s="75">
        <v>500</v>
      </c>
      <c r="I37" s="75"/>
      <c r="J37" s="75"/>
      <c r="K37" s="75"/>
    </row>
    <row r="38" spans="1:13" ht="14.25" customHeight="1">
      <c r="A38" s="68">
        <v>3299</v>
      </c>
      <c r="B38" s="24" t="s">
        <v>59</v>
      </c>
      <c r="C38" s="75">
        <f t="shared" si="12"/>
        <v>9800</v>
      </c>
      <c r="D38" s="75">
        <v>6500</v>
      </c>
      <c r="E38" s="75"/>
      <c r="F38" s="75">
        <v>2800</v>
      </c>
      <c r="G38" s="75"/>
      <c r="H38" s="75">
        <v>500</v>
      </c>
      <c r="I38" s="75"/>
      <c r="J38" s="75"/>
      <c r="K38" s="75"/>
    </row>
    <row r="39" spans="1:13" ht="14.25" customHeight="1">
      <c r="A39" s="69">
        <v>34</v>
      </c>
      <c r="B39" s="69" t="s">
        <v>60</v>
      </c>
      <c r="C39" s="76">
        <f t="shared" ref="C39:K40" si="13">C40</f>
        <v>6200</v>
      </c>
      <c r="D39" s="76">
        <f t="shared" si="13"/>
        <v>4000</v>
      </c>
      <c r="E39" s="76">
        <f t="shared" si="13"/>
        <v>200</v>
      </c>
      <c r="F39" s="76">
        <f t="shared" si="13"/>
        <v>1000</v>
      </c>
      <c r="G39" s="76">
        <f t="shared" si="13"/>
        <v>0</v>
      </c>
      <c r="H39" s="76">
        <f t="shared" si="13"/>
        <v>1000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6">
        <f>C41+C42</f>
        <v>6200</v>
      </c>
      <c r="D40" s="76">
        <f t="shared" si="13"/>
        <v>4000</v>
      </c>
      <c r="E40" s="76">
        <f>E41+E42</f>
        <v>200</v>
      </c>
      <c r="F40" s="76">
        <f t="shared" ref="F40:G40" si="14">F41+F42</f>
        <v>1000</v>
      </c>
      <c r="G40" s="76">
        <f t="shared" si="14"/>
        <v>0</v>
      </c>
      <c r="H40" s="76">
        <f>H41+H42</f>
        <v>1000</v>
      </c>
      <c r="I40" s="76">
        <f t="shared" si="13"/>
        <v>0</v>
      </c>
      <c r="J40" s="76">
        <f t="shared" si="13"/>
        <v>0</v>
      </c>
      <c r="K40" s="76">
        <f t="shared" si="13"/>
        <v>0</v>
      </c>
      <c r="L40" s="14">
        <v>0</v>
      </c>
      <c r="M40" s="14">
        <v>0</v>
      </c>
    </row>
    <row r="41" spans="1:13" ht="14.25" customHeight="1">
      <c r="A41" s="68">
        <v>3431</v>
      </c>
      <c r="B41" s="24" t="s">
        <v>62</v>
      </c>
      <c r="C41" s="75">
        <f>D41+E41+F41+H41+I41+J41+K41+G41</f>
        <v>5000</v>
      </c>
      <c r="D41" s="75">
        <v>4000</v>
      </c>
      <c r="E41" s="75"/>
      <c r="F41" s="75">
        <v>500</v>
      </c>
      <c r="G41" s="75"/>
      <c r="H41" s="75">
        <v>500</v>
      </c>
      <c r="I41" s="75"/>
      <c r="J41" s="75"/>
      <c r="K41" s="75"/>
      <c r="L41" s="14">
        <v>0</v>
      </c>
      <c r="M41" s="14">
        <v>0</v>
      </c>
    </row>
    <row r="42" spans="1:13" ht="14.25" customHeight="1">
      <c r="A42" s="68">
        <v>3432</v>
      </c>
      <c r="B42" s="24" t="s">
        <v>75</v>
      </c>
      <c r="C42" s="75">
        <f>D42+E42+F42+H42+I42+J42+K42+G42</f>
        <v>1200</v>
      </c>
      <c r="D42" s="75">
        <v>0</v>
      </c>
      <c r="E42" s="75">
        <v>200</v>
      </c>
      <c r="F42" s="75">
        <v>500</v>
      </c>
      <c r="G42" s="75"/>
      <c r="H42" s="75">
        <v>500</v>
      </c>
      <c r="I42" s="75"/>
      <c r="J42" s="75"/>
      <c r="K42" s="75"/>
    </row>
    <row r="43" spans="1:13" ht="14.25" customHeight="1">
      <c r="A43" s="69">
        <v>4</v>
      </c>
      <c r="B43" s="27" t="s">
        <v>63</v>
      </c>
      <c r="C43" s="76">
        <f>C44</f>
        <v>276000</v>
      </c>
      <c r="D43" s="76">
        <f t="shared" ref="D43:K44" si="15">D44</f>
        <v>86000</v>
      </c>
      <c r="E43" s="76">
        <f t="shared" si="15"/>
        <v>0</v>
      </c>
      <c r="F43" s="76">
        <f t="shared" si="15"/>
        <v>10000</v>
      </c>
      <c r="G43" s="76">
        <f t="shared" si="15"/>
        <v>0</v>
      </c>
      <c r="H43" s="76">
        <f t="shared" si="15"/>
        <v>150000</v>
      </c>
      <c r="I43" s="76">
        <f t="shared" si="15"/>
        <v>30000</v>
      </c>
      <c r="J43" s="76">
        <f t="shared" si="15"/>
        <v>0</v>
      </c>
      <c r="K43" s="76">
        <f t="shared" si="15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0" t="s">
        <v>64</v>
      </c>
      <c r="C44" s="76">
        <f>C45</f>
        <v>276000</v>
      </c>
      <c r="D44" s="76">
        <f>D45</f>
        <v>86000</v>
      </c>
      <c r="E44" s="76">
        <f t="shared" si="15"/>
        <v>0</v>
      </c>
      <c r="F44" s="76">
        <f t="shared" si="15"/>
        <v>10000</v>
      </c>
      <c r="G44" s="76">
        <f t="shared" si="15"/>
        <v>0</v>
      </c>
      <c r="H44" s="76">
        <f t="shared" si="15"/>
        <v>150000</v>
      </c>
      <c r="I44" s="76">
        <f t="shared" si="15"/>
        <v>30000</v>
      </c>
      <c r="J44" s="76">
        <f t="shared" si="15"/>
        <v>0</v>
      </c>
      <c r="K44" s="76">
        <f t="shared" si="15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6">
        <f t="shared" ref="C45:K45" si="16">C46</f>
        <v>276000</v>
      </c>
      <c r="D45" s="76">
        <f t="shared" si="16"/>
        <v>86000</v>
      </c>
      <c r="E45" s="76">
        <f t="shared" si="16"/>
        <v>0</v>
      </c>
      <c r="F45" s="76">
        <f t="shared" si="16"/>
        <v>10000</v>
      </c>
      <c r="G45" s="76">
        <f t="shared" si="16"/>
        <v>0</v>
      </c>
      <c r="H45" s="76">
        <f t="shared" si="16"/>
        <v>150000</v>
      </c>
      <c r="I45" s="76">
        <f t="shared" si="16"/>
        <v>30000</v>
      </c>
      <c r="J45" s="76">
        <f t="shared" si="16"/>
        <v>0</v>
      </c>
      <c r="K45" s="76">
        <f t="shared" si="16"/>
        <v>0</v>
      </c>
      <c r="L45" s="14">
        <v>0</v>
      </c>
      <c r="M45" s="14">
        <v>0</v>
      </c>
    </row>
    <row r="46" spans="1:13">
      <c r="A46" s="71">
        <v>4241</v>
      </c>
      <c r="B46" s="28" t="s">
        <v>67</v>
      </c>
      <c r="C46" s="77">
        <f>D46+E46+F46+H46+I46+J46+K46+G46</f>
        <v>276000</v>
      </c>
      <c r="D46" s="77">
        <v>86000</v>
      </c>
      <c r="E46" s="77"/>
      <c r="F46" s="77">
        <v>10000</v>
      </c>
      <c r="G46" s="77"/>
      <c r="H46" s="77">
        <v>150000</v>
      </c>
      <c r="I46" s="77">
        <v>30000</v>
      </c>
      <c r="J46" s="77"/>
      <c r="K46" s="77"/>
      <c r="L46" s="14">
        <v>0</v>
      </c>
      <c r="M46" s="14">
        <v>0</v>
      </c>
    </row>
    <row r="47" spans="1:13" ht="15">
      <c r="A47" s="29"/>
      <c r="B47" s="79" t="s">
        <v>69</v>
      </c>
      <c r="C47" s="78">
        <f t="shared" ref="C47:K47" si="17">C7+C43</f>
        <v>1523049.04</v>
      </c>
      <c r="D47" s="78">
        <f t="shared" si="17"/>
        <v>1120941.8799999999</v>
      </c>
      <c r="E47" s="78">
        <f t="shared" si="17"/>
        <v>200</v>
      </c>
      <c r="F47" s="78">
        <f t="shared" si="17"/>
        <v>55000</v>
      </c>
      <c r="G47" s="78">
        <f t="shared" si="17"/>
        <v>0</v>
      </c>
      <c r="H47" s="78">
        <f t="shared" si="17"/>
        <v>316907.16000000003</v>
      </c>
      <c r="I47" s="78">
        <f t="shared" si="17"/>
        <v>30000</v>
      </c>
      <c r="J47" s="78">
        <f t="shared" si="17"/>
        <v>0</v>
      </c>
      <c r="K47" s="78">
        <f t="shared" si="17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PRIHODI 22</vt:lpstr>
      <vt:lpstr>PRIHODI 23</vt:lpstr>
      <vt:lpstr>PRIHODI 24</vt:lpstr>
      <vt:lpstr>RASHODI 22</vt:lpstr>
      <vt:lpstr>RASHODI 23</vt:lpstr>
      <vt:lpstr>RASHODI 24</vt:lpstr>
      <vt:lpstr>'RASHODI 22'!Ispis_naslova</vt:lpstr>
      <vt:lpstr>'RASHODI 23'!Ispis_naslova</vt:lpstr>
      <vt:lpstr>'RASHODI 24'!Ispis_naslova</vt:lpstr>
      <vt:lpstr>'OPĆI DIO'!Podrucje_ispisa</vt:lpstr>
      <vt:lpstr>'PRIHODI 22'!Podrucje_ispisa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racunovodstvo gkbm</cp:lastModifiedBy>
  <cp:lastPrinted>2022-05-31T10:14:02Z</cp:lastPrinted>
  <dcterms:created xsi:type="dcterms:W3CDTF">1996-10-14T23:33:28Z</dcterms:created>
  <dcterms:modified xsi:type="dcterms:W3CDTF">2022-05-31T10:14:05Z</dcterms:modified>
</cp:coreProperties>
</file>