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/>
  </bookViews>
  <sheets>
    <sheet name="OPĆI DIO" sheetId="7" r:id="rId1"/>
    <sheet name="PRIHODI 22" sheetId="5" r:id="rId2"/>
    <sheet name="PRIHODI 23" sheetId="4" r:id="rId3"/>
    <sheet name="PRIHODI 24" sheetId="9" r:id="rId4"/>
    <sheet name="RASHODI 22" sheetId="6" r:id="rId5"/>
    <sheet name="RASHODI 23" sheetId="10" r:id="rId6"/>
    <sheet name="RASHODI 24" sheetId="11" r:id="rId7"/>
  </sheets>
  <definedNames>
    <definedName name="_xlnm.Print_Titles" localSheetId="4">'RASHODI 22'!$3:$3</definedName>
    <definedName name="_xlnm.Print_Titles" localSheetId="5">'RASHODI 23'!$3:$3</definedName>
    <definedName name="_xlnm.Print_Titles" localSheetId="6">'RASHODI 24'!$3:$3</definedName>
    <definedName name="_xlnm.Print_Area" localSheetId="0">'OPĆI DIO'!$A$1:$H$23</definedName>
    <definedName name="_xlnm.Print_Area" localSheetId="1">'PRIHODI 22'!$A$1:$J$26</definedName>
  </definedNames>
  <calcPr calcId="124519"/>
</workbook>
</file>

<file path=xl/calcChain.xml><?xml version="1.0" encoding="utf-8"?>
<calcChain xmlns="http://schemas.openxmlformats.org/spreadsheetml/2006/main">
  <c r="G41" i="6"/>
  <c r="G8"/>
  <c r="H25" l="1"/>
  <c r="D25"/>
  <c r="E25"/>
  <c r="F25"/>
  <c r="G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0" s="1"/>
  <c r="C39" s="1"/>
  <c r="C41"/>
  <c r="K40"/>
  <c r="K39" s="1"/>
  <c r="J40"/>
  <c r="I40"/>
  <c r="I39" s="1"/>
  <c r="H40"/>
  <c r="G39"/>
  <c r="E40"/>
  <c r="E39" s="1"/>
  <c r="D40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F15" s="1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0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G5" i="7"/>
  <c r="H5"/>
  <c r="F8"/>
  <c r="G8"/>
  <c r="H8"/>
  <c r="F21" i="5"/>
  <c r="D8" i="10" l="1"/>
  <c r="D7" s="1"/>
  <c r="D47" s="1"/>
  <c r="C25" i="6"/>
  <c r="C40" i="10"/>
  <c r="C39" s="1"/>
  <c r="D15"/>
  <c r="C25"/>
  <c r="H15" i="6"/>
  <c r="C20"/>
  <c r="H8" i="10"/>
  <c r="E7" i="11"/>
  <c r="E47" s="1"/>
  <c r="H11" i="7"/>
  <c r="H22" s="1"/>
  <c r="G11"/>
  <c r="G22" s="1"/>
  <c r="B22" i="9"/>
  <c r="B22" i="4"/>
  <c r="C35" i="10"/>
  <c r="G7" i="11"/>
  <c r="G47" s="1"/>
  <c r="F7" i="10"/>
  <c r="F47" s="1"/>
  <c r="J47" i="11"/>
  <c r="D8"/>
  <c r="D7" s="1"/>
  <c r="D47" s="1"/>
  <c r="F8"/>
  <c r="H8"/>
  <c r="H7" s="1"/>
  <c r="H47" s="1"/>
  <c r="F15"/>
  <c r="C25"/>
  <c r="C35"/>
  <c r="E47" i="10"/>
  <c r="J47"/>
  <c r="G47"/>
  <c r="K47"/>
  <c r="C33"/>
  <c r="H7"/>
  <c r="H47" s="1"/>
  <c r="C8" i="11"/>
  <c r="C8" i="10"/>
  <c r="C15"/>
  <c r="C41" i="6"/>
  <c r="C40" s="1"/>
  <c r="C34"/>
  <c r="C45"/>
  <c r="C44" s="1"/>
  <c r="F15"/>
  <c r="I45"/>
  <c r="I44" s="1"/>
  <c r="J45"/>
  <c r="J44" s="1"/>
  <c r="H45"/>
  <c r="H44" s="1"/>
  <c r="F45"/>
  <c r="F44" s="1"/>
  <c r="D8"/>
  <c r="D45"/>
  <c r="D44" s="1"/>
  <c r="D15"/>
  <c r="J8"/>
  <c r="H8"/>
  <c r="J15"/>
  <c r="G45"/>
  <c r="G44" s="1"/>
  <c r="K15"/>
  <c r="I15"/>
  <c r="E15"/>
  <c r="K8"/>
  <c r="I8"/>
  <c r="E8"/>
  <c r="C36"/>
  <c r="G15"/>
  <c r="G7" s="1"/>
  <c r="C16"/>
  <c r="F8"/>
  <c r="K7"/>
  <c r="K50" s="1"/>
  <c r="C8"/>
  <c r="J7"/>
  <c r="J50" s="1"/>
  <c r="E21" i="5"/>
  <c r="D21"/>
  <c r="C21"/>
  <c r="G21"/>
  <c r="H21"/>
  <c r="I21"/>
  <c r="B21"/>
  <c r="L8" i="6"/>
  <c r="M8"/>
  <c r="L16"/>
  <c r="M16"/>
  <c r="H7" l="1"/>
  <c r="H50" s="1"/>
  <c r="B22" i="5"/>
  <c r="C15" i="11"/>
  <c r="C15" i="6"/>
  <c r="C7" s="1"/>
  <c r="C50" s="1"/>
  <c r="C7" i="10"/>
  <c r="C47" s="1"/>
  <c r="C7" i="11"/>
  <c r="C47" s="1"/>
  <c r="F7"/>
  <c r="F47" s="1"/>
  <c r="D7" i="6"/>
  <c r="D50" s="1"/>
  <c r="F7"/>
  <c r="F50" s="1"/>
  <c r="I7"/>
  <c r="I50" s="1"/>
  <c r="E7"/>
  <c r="E50" s="1"/>
  <c r="G50"/>
  <c r="F5" i="7"/>
  <c r="F11" s="1"/>
  <c r="F22" s="1"/>
</calcChain>
</file>

<file path=xl/sharedStrings.xml><?xml version="1.0" encoding="utf-8"?>
<sst xmlns="http://schemas.openxmlformats.org/spreadsheetml/2006/main" count="282" uniqueCount="109">
  <si>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</si>
  <si>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</si>
  <si>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</si>
  <si>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</si>
  <si>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</si>
  <si>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</si>
  <si>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</si>
  <si>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</si>
  <si>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</si>
  <si>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</si>
  <si>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</si>
  <si>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</si>
  <si>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</si>
  <si>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</si>
  <si>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</si>
  <si>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</si>
  <si>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</si>
  <si>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</si>
  <si>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</si>
  <si>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</si>
  <si>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</si>
  <si>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</si>
  <si>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</si>
  <si>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</si>
  <si>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</si>
  <si>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</si>
  <si>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</si>
  <si>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</si>
  <si>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</si>
  <si>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</si>
  <si>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</si>
  <si>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</si>
  <si>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</si>
  <si>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</si>
  <si>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</si>
  <si>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</si>
  <si>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</si>
  <si>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</si>
  <si>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</si>
  <si>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</si>
  <si>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</si>
  <si>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</si>
  <si>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</si>
  <si>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</si>
  <si>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</si>
  <si>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</si>
  <si>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</si>
  <si>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</si>
  <si>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</si>
  <si>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</si>
  <si>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</si>
  <si>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</si>
  <si>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</si>
  <si>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</si>
  <si>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</si>
  <si>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</si>
  <si>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</si>
  <si>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</si>
  <si>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</si>
  <si>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</si>
  <si>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</si>
  <si>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</si>
  <si>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</si>
  <si>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</si>
  <si>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</si>
  <si>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</si>
  <si>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</si>
  <si>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</si>
  <si>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</si>
  <si>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</si>
  <si>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</si>
  <si>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</si>
  <si>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</si>
  <si>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</si>
  <si>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</si>
  <si>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</si>
  <si>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</si>
  <si>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</si>
  <si>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</si>
  <si>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</si>
  <si>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</si>
  <si>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</si>
  <si>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</si>
  <si>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</si>
  <si>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</si>
  <si>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</si>
  <si>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</si>
  <si>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</si>
  <si>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6415 PRIHODI OD POZ. TEČ. RAZLIKA I VALUTNE KLAUZULE</t>
  </si>
  <si>
    <t>6632 KAPITALNE DONACIJE</t>
  </si>
  <si>
    <t>2023.</t>
  </si>
  <si>
    <t>Ukupno prihodi i primici za 2023.</t>
  </si>
  <si>
    <t>PLAN 
2023.</t>
  </si>
  <si>
    <t>Zdravstvene i veterinarske usluge</t>
  </si>
  <si>
    <t>Uredska oprema i namještaj</t>
  </si>
  <si>
    <t>Projekcija plana
za 2023.</t>
  </si>
  <si>
    <t>Projekcija plana 
za 2024.</t>
  </si>
  <si>
    <t>2024.</t>
  </si>
  <si>
    <t>Ukupno prihodi i primici za 2024.</t>
  </si>
  <si>
    <t>PLAN 
2024.</t>
  </si>
  <si>
    <t>I. Izmjene i dopune financijskog plana - Plan rashoda i izdataka za 2022.g.</t>
  </si>
  <si>
    <t>I. Izmjene i dopune financijskog plana - Plan rashoda i izdataka za 2023.g.</t>
  </si>
  <si>
    <t>I. Izmjene i dopune financijskog plana - Plan rashoda i izdataka za 2024.g.</t>
  </si>
  <si>
    <t>I. IZMJENE I DOPUNE FINANCIJSKOG PLANA - Plan prihoda i primitaka za 2022.g.</t>
  </si>
  <si>
    <t>I. IZMJENE I DOPUNE FINANCIJSKOG PLANA - Plan prihoda i primitaka za 2023.g.</t>
  </si>
  <si>
    <t>I. IZMJENE I DOPUNE FINANCIJSKOG PLANA - Plan prihoda i primitaka za 2024.g.</t>
  </si>
  <si>
    <t>I. IZMJENE PLANA ZA 
2022.</t>
  </si>
  <si>
    <t>I. Izmjene plana 
za 2022.</t>
  </si>
  <si>
    <t>I. IZMJENE I DOPUNE FINANCIJSKOG PLANA GRADSKE KNJIŽNICE BELI MANASTIR ZA 2022. I PROJEKCIJA PLANA ZA  2023. I 2024. GODINU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</si>
</sst>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2" sqref="I12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0" customWidth="1"/>
    <col min="5" max="5" width="43.2851562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9" ht="50.25" customHeight="1">
      <c r="A1" s="114" t="s">
        <v>108</v>
      </c>
      <c r="B1" s="114"/>
      <c r="C1" s="114"/>
      <c r="D1" s="114"/>
      <c r="E1" s="114"/>
      <c r="F1" s="114"/>
      <c r="G1" s="114"/>
      <c r="H1" s="114"/>
    </row>
    <row r="2" spans="1:9" s="35" customFormat="1" ht="23.25" customHeight="1">
      <c r="A2" s="114" t="s">
        <v>18</v>
      </c>
      <c r="B2" s="114"/>
      <c r="C2" s="114"/>
      <c r="D2" s="114"/>
      <c r="E2" s="114"/>
      <c r="F2" s="114"/>
      <c r="G2" s="114"/>
      <c r="H2" s="114"/>
    </row>
    <row r="3" spans="1:9" ht="9" customHeight="1">
      <c r="A3" s="36"/>
      <c r="B3" s="37"/>
      <c r="C3" s="37"/>
      <c r="D3" s="37"/>
      <c r="E3" s="37"/>
    </row>
    <row r="4" spans="1:9" ht="36.75" customHeight="1">
      <c r="A4" s="38"/>
      <c r="B4" s="39"/>
      <c r="C4" s="39"/>
      <c r="D4" s="40"/>
      <c r="E4" s="41"/>
      <c r="F4" s="42" t="s">
        <v>107</v>
      </c>
      <c r="G4" s="42" t="s">
        <v>95</v>
      </c>
      <c r="H4" s="42" t="s">
        <v>96</v>
      </c>
      <c r="I4" s="43"/>
    </row>
    <row r="5" spans="1:9" ht="27.75" customHeight="1">
      <c r="A5" s="115" t="s">
        <v>19</v>
      </c>
      <c r="B5" s="116"/>
      <c r="C5" s="116"/>
      <c r="D5" s="116"/>
      <c r="E5" s="117"/>
      <c r="F5" s="95">
        <f>F6+F7</f>
        <v>1693742.81</v>
      </c>
      <c r="G5" s="95">
        <f t="shared" ref="G5:H5" si="0">G6+G7</f>
        <v>1515185.48</v>
      </c>
      <c r="H5" s="95">
        <f t="shared" si="0"/>
        <v>1523049.04</v>
      </c>
      <c r="I5" s="44"/>
    </row>
    <row r="6" spans="1:9" ht="22.5" customHeight="1">
      <c r="A6" s="118" t="s">
        <v>20</v>
      </c>
      <c r="B6" s="119"/>
      <c r="C6" s="119"/>
      <c r="D6" s="119"/>
      <c r="E6" s="120"/>
      <c r="F6" s="52">
        <v>1693742.81</v>
      </c>
      <c r="G6" s="52">
        <v>1515185.48</v>
      </c>
      <c r="H6" s="52">
        <v>1523049.04</v>
      </c>
    </row>
    <row r="7" spans="1:9" ht="22.5" customHeight="1">
      <c r="A7" s="111" t="s">
        <v>80</v>
      </c>
      <c r="B7" s="112"/>
      <c r="C7" s="112"/>
      <c r="D7" s="112"/>
      <c r="E7" s="113"/>
      <c r="F7" s="52">
        <v>0</v>
      </c>
      <c r="G7" s="52">
        <v>0</v>
      </c>
      <c r="H7" s="52">
        <v>0</v>
      </c>
    </row>
    <row r="8" spans="1:9" ht="22.5" customHeight="1">
      <c r="A8" s="96" t="s">
        <v>21</v>
      </c>
      <c r="B8" s="97"/>
      <c r="C8" s="97"/>
      <c r="D8" s="97"/>
      <c r="E8" s="97"/>
      <c r="F8" s="98">
        <f>F9+F10</f>
        <v>1693742.81</v>
      </c>
      <c r="G8" s="98">
        <f t="shared" ref="G8:H8" si="1">G9+G10</f>
        <v>1515185.48</v>
      </c>
      <c r="H8" s="98">
        <f t="shared" si="1"/>
        <v>1523049.04</v>
      </c>
    </row>
    <row r="9" spans="1:9" ht="22.5" customHeight="1">
      <c r="A9" s="124" t="s">
        <v>22</v>
      </c>
      <c r="B9" s="125"/>
      <c r="C9" s="125"/>
      <c r="D9" s="125"/>
      <c r="E9" s="126"/>
      <c r="F9" s="53">
        <v>1373742.81</v>
      </c>
      <c r="G9" s="53">
        <v>1239185.48</v>
      </c>
      <c r="H9" s="53">
        <v>1247049.04</v>
      </c>
    </row>
    <row r="10" spans="1:9" ht="22.5" customHeight="1">
      <c r="A10" s="111" t="s">
        <v>81</v>
      </c>
      <c r="B10" s="112"/>
      <c r="C10" s="112"/>
      <c r="D10" s="112"/>
      <c r="E10" s="113"/>
      <c r="F10" s="53">
        <v>320000</v>
      </c>
      <c r="G10" s="53">
        <v>276000</v>
      </c>
      <c r="H10" s="53">
        <v>276000</v>
      </c>
    </row>
    <row r="11" spans="1:9" ht="22.5" customHeight="1">
      <c r="A11" s="121" t="s">
        <v>23</v>
      </c>
      <c r="B11" s="122"/>
      <c r="C11" s="122"/>
      <c r="D11" s="122"/>
      <c r="E11" s="123"/>
      <c r="F11" s="99">
        <f>F5-F8</f>
        <v>0</v>
      </c>
      <c r="G11" s="99">
        <f>+G5-G8</f>
        <v>0</v>
      </c>
      <c r="H11" s="99">
        <f>+H5-H8</f>
        <v>0</v>
      </c>
    </row>
    <row r="12" spans="1:9" ht="25.5" customHeight="1">
      <c r="A12" s="127"/>
      <c r="B12" s="127"/>
      <c r="C12" s="127"/>
      <c r="D12" s="127"/>
      <c r="E12" s="127"/>
      <c r="F12" s="127"/>
      <c r="G12" s="127"/>
      <c r="H12" s="127"/>
    </row>
    <row r="13" spans="1:9" ht="42" customHeight="1">
      <c r="A13" s="38"/>
      <c r="B13" s="39"/>
      <c r="C13" s="39"/>
      <c r="D13" s="40"/>
      <c r="E13" s="41"/>
      <c r="F13" s="42" t="s">
        <v>107</v>
      </c>
      <c r="G13" s="42" t="s">
        <v>95</v>
      </c>
      <c r="H13" s="42" t="s">
        <v>96</v>
      </c>
    </row>
    <row r="14" spans="1:9" ht="35.25" customHeight="1">
      <c r="A14" s="128" t="s">
        <v>82</v>
      </c>
      <c r="B14" s="132"/>
      <c r="C14" s="132"/>
      <c r="D14" s="132"/>
      <c r="E14" s="133"/>
      <c r="F14" s="106">
        <v>127510.15</v>
      </c>
      <c r="G14" s="106">
        <v>5000</v>
      </c>
      <c r="H14" s="110">
        <v>5000</v>
      </c>
    </row>
    <row r="15" spans="1:9" ht="33.75" customHeight="1">
      <c r="A15" s="128" t="s">
        <v>83</v>
      </c>
      <c r="B15" s="129"/>
      <c r="C15" s="129"/>
      <c r="D15" s="129"/>
      <c r="E15" s="130"/>
      <c r="F15" s="100">
        <v>127510.15</v>
      </c>
      <c r="G15" s="100">
        <v>0</v>
      </c>
      <c r="H15" s="99">
        <v>0</v>
      </c>
    </row>
    <row r="16" spans="1:9" s="45" customFormat="1" ht="25.5" customHeight="1">
      <c r="A16" s="131"/>
      <c r="B16" s="131"/>
      <c r="C16" s="131"/>
      <c r="D16" s="131"/>
      <c r="E16" s="131"/>
      <c r="F16" s="131"/>
      <c r="G16" s="131"/>
      <c r="H16" s="131"/>
    </row>
    <row r="17" spans="1:8" s="45" customFormat="1" ht="37.5" customHeight="1">
      <c r="A17" s="38"/>
      <c r="B17" s="39"/>
      <c r="C17" s="39"/>
      <c r="D17" s="40"/>
      <c r="E17" s="41"/>
      <c r="F17" s="42" t="s">
        <v>107</v>
      </c>
      <c r="G17" s="42" t="s">
        <v>95</v>
      </c>
      <c r="H17" s="42" t="s">
        <v>96</v>
      </c>
    </row>
    <row r="18" spans="1:8" s="45" customFormat="1" ht="22.5" customHeight="1">
      <c r="A18" s="118" t="s">
        <v>24</v>
      </c>
      <c r="B18" s="119"/>
      <c r="C18" s="119"/>
      <c r="D18" s="119"/>
      <c r="E18" s="120"/>
      <c r="F18" s="51"/>
      <c r="G18" s="51"/>
      <c r="H18" s="51"/>
    </row>
    <row r="19" spans="1:8" s="45" customFormat="1" ht="22.5" customHeight="1">
      <c r="A19" s="118" t="s">
        <v>25</v>
      </c>
      <c r="B19" s="119"/>
      <c r="C19" s="119"/>
      <c r="D19" s="119"/>
      <c r="E19" s="120"/>
      <c r="F19" s="51"/>
      <c r="G19" s="51"/>
      <c r="H19" s="51"/>
    </row>
    <row r="20" spans="1:8" s="45" customFormat="1" ht="22.5" customHeight="1">
      <c r="A20" s="121" t="s">
        <v>26</v>
      </c>
      <c r="B20" s="122"/>
      <c r="C20" s="122"/>
      <c r="D20" s="122"/>
      <c r="E20" s="123"/>
      <c r="F20" s="98"/>
      <c r="G20" s="98"/>
      <c r="H20" s="98"/>
    </row>
    <row r="21" spans="1:8" s="45" customFormat="1" ht="15" customHeight="1">
      <c r="A21" s="46"/>
      <c r="B21" s="47"/>
      <c r="C21" s="94"/>
      <c r="D21" s="48"/>
      <c r="E21" s="47"/>
      <c r="F21" s="54"/>
      <c r="G21" s="54"/>
      <c r="H21" s="54"/>
    </row>
    <row r="22" spans="1:8" s="45" customFormat="1" ht="22.5" customHeight="1">
      <c r="A22" s="124" t="s">
        <v>27</v>
      </c>
      <c r="B22" s="125"/>
      <c r="C22" s="125"/>
      <c r="D22" s="125"/>
      <c r="E22" s="126"/>
      <c r="F22" s="51">
        <f>SUM(F11,F15,F20)</f>
        <v>127510.15</v>
      </c>
      <c r="G22" s="51">
        <f>SUM(G11,G15,G20)</f>
        <v>0</v>
      </c>
      <c r="H22" s="51">
        <f>SUM(H11,H15,H20)</f>
        <v>0</v>
      </c>
    </row>
    <row r="23" spans="1:8" s="45" customFormat="1" ht="18" customHeight="1">
      <c r="A23" s="49"/>
      <c r="B23" s="37"/>
      <c r="C23" s="37"/>
      <c r="D23" s="37"/>
      <c r="E23" s="37"/>
    </row>
  </sheetData>
  <mergeCells count="16"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  <mergeCell ref="A7:E7"/>
    <mergeCell ref="A1:H1"/>
    <mergeCell ref="A2:H2"/>
    <mergeCell ref="A5:E5"/>
    <mergeCell ref="A6:E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75" zoomScaleNormal="75" workbookViewId="0">
      <selection activeCell="B19" sqref="B19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103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86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>
        <v>500</v>
      </c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183584.14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165000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55000</v>
      </c>
      <c r="E16" s="60"/>
      <c r="F16" s="65"/>
      <c r="G16" s="60"/>
      <c r="H16" s="61"/>
      <c r="I16" s="62"/>
    </row>
    <row r="17" spans="1:16" s="2" customFormat="1" ht="39" customHeight="1">
      <c r="A17" s="55" t="s">
        <v>89</v>
      </c>
      <c r="B17" s="60"/>
      <c r="C17" s="60"/>
      <c r="D17" s="60"/>
      <c r="E17" s="60"/>
      <c r="F17" s="65"/>
      <c r="G17" s="60">
        <v>15000</v>
      </c>
      <c r="H17" s="61"/>
      <c r="I17" s="62"/>
    </row>
    <row r="18" spans="1:16" s="2" customFormat="1" ht="46.5" customHeight="1">
      <c r="A18" s="55" t="s">
        <v>30</v>
      </c>
      <c r="B18" s="60">
        <v>1056948.52</v>
      </c>
      <c r="C18" s="60"/>
      <c r="D18" s="60"/>
      <c r="E18" s="60"/>
      <c r="F18" s="65"/>
      <c r="G18" s="60"/>
      <c r="H18" s="61"/>
      <c r="I18" s="62"/>
    </row>
    <row r="19" spans="1:16" s="2" customFormat="1" ht="47.25" customHeight="1">
      <c r="A19" s="55" t="s">
        <v>31</v>
      </c>
      <c r="B19" s="60">
        <v>65000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 thickBot="1">
      <c r="A20" s="82" t="s">
        <v>70</v>
      </c>
      <c r="B20" s="83"/>
      <c r="C20" s="83"/>
      <c r="D20" s="83"/>
      <c r="E20" s="83">
        <v>127510.15</v>
      </c>
      <c r="F20" s="84"/>
      <c r="G20" s="83"/>
      <c r="H20" s="83"/>
      <c r="I20" s="85"/>
    </row>
    <row r="21" spans="1:16" s="2" customFormat="1" ht="30" customHeight="1" thickBot="1">
      <c r="A21" s="9" t="s">
        <v>2</v>
      </c>
      <c r="B21" s="63">
        <f>SUM(B11:B19)</f>
        <v>1121948.52</v>
      </c>
      <c r="C21" s="63">
        <f>SUM(C11:C19)</f>
        <v>200</v>
      </c>
      <c r="D21" s="63">
        <f>SUM(D11:D20)</f>
        <v>55000</v>
      </c>
      <c r="E21" s="63">
        <f>SUM(E11:E20)</f>
        <v>127510.15</v>
      </c>
      <c r="F21" s="63">
        <f>SUM(F10:F19)</f>
        <v>359084.14</v>
      </c>
      <c r="G21" s="63">
        <f>SUM(G11:G19)</f>
        <v>30000</v>
      </c>
      <c r="H21" s="63">
        <f>SUM(H11:H19)</f>
        <v>0</v>
      </c>
      <c r="I21" s="63">
        <f>SUM(I11:I19)</f>
        <v>0</v>
      </c>
    </row>
    <row r="22" spans="1:16" s="2" customFormat="1" ht="30" customHeight="1" thickBot="1">
      <c r="A22" s="9" t="s">
        <v>87</v>
      </c>
      <c r="B22" s="140">
        <f>B21+C21+D21+F21+G21+H21+I21+E21</f>
        <v>1693742.81</v>
      </c>
      <c r="C22" s="141"/>
      <c r="D22" s="141"/>
      <c r="E22" s="141"/>
      <c r="F22" s="141"/>
      <c r="G22" s="141"/>
      <c r="H22" s="141"/>
      <c r="I22" s="142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3" sqref="A3:I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104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108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90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/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166340.16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140000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55000</v>
      </c>
      <c r="E16" s="60"/>
      <c r="F16" s="65"/>
      <c r="G16" s="60"/>
      <c r="H16" s="61"/>
      <c r="I16" s="62"/>
    </row>
    <row r="17" spans="1:16" s="2" customFormat="1" ht="39" customHeight="1">
      <c r="A17" s="55" t="s">
        <v>89</v>
      </c>
      <c r="B17" s="60"/>
      <c r="C17" s="60"/>
      <c r="D17" s="60"/>
      <c r="E17" s="60"/>
      <c r="F17" s="65"/>
      <c r="G17" s="60">
        <v>15000</v>
      </c>
      <c r="H17" s="61"/>
      <c r="I17" s="62"/>
    </row>
    <row r="18" spans="1:16" s="2" customFormat="1" ht="46.5" customHeight="1">
      <c r="A18" s="55" t="s">
        <v>30</v>
      </c>
      <c r="B18" s="60">
        <v>1027645.32</v>
      </c>
      <c r="C18" s="60"/>
      <c r="D18" s="60"/>
      <c r="E18" s="60"/>
      <c r="F18" s="65"/>
      <c r="G18" s="60"/>
      <c r="H18" s="61"/>
      <c r="I18" s="62"/>
    </row>
    <row r="19" spans="1:16" s="2" customFormat="1" ht="47.25" customHeight="1">
      <c r="A19" s="55" t="s">
        <v>31</v>
      </c>
      <c r="B19" s="60">
        <v>86000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 thickBot="1">
      <c r="A20" s="82" t="s">
        <v>70</v>
      </c>
      <c r="B20" s="83"/>
      <c r="C20" s="83"/>
      <c r="D20" s="83"/>
      <c r="E20" s="83"/>
      <c r="F20" s="84"/>
      <c r="G20" s="83"/>
      <c r="H20" s="83"/>
      <c r="I20" s="85"/>
    </row>
    <row r="21" spans="1:16" s="2" customFormat="1" ht="30" customHeight="1" thickBot="1">
      <c r="A21" s="9" t="s">
        <v>2</v>
      </c>
      <c r="B21" s="63">
        <f>SUM(B11:B19)</f>
        <v>1113645.3199999998</v>
      </c>
      <c r="C21" s="63">
        <f>SUM(C11:C19)</f>
        <v>200</v>
      </c>
      <c r="D21" s="63">
        <f>SUM(D11:D20)</f>
        <v>55000</v>
      </c>
      <c r="E21" s="63">
        <f>SUM(E11:E20)</f>
        <v>0</v>
      </c>
      <c r="F21" s="63">
        <f>SUM(F10:F19)</f>
        <v>316340.16000000003</v>
      </c>
      <c r="G21" s="63">
        <f>SUM(G11:G19)</f>
        <v>30000</v>
      </c>
      <c r="H21" s="63">
        <f>SUM(H11:H19)</f>
        <v>0</v>
      </c>
      <c r="I21" s="63">
        <f>SUM(I11:I19)</f>
        <v>0</v>
      </c>
    </row>
    <row r="22" spans="1:16" s="2" customFormat="1" ht="30" customHeight="1" thickBot="1">
      <c r="A22" s="9" t="s">
        <v>91</v>
      </c>
      <c r="B22" s="140">
        <f>B21+C21+D21+F21+G21+H21+I21+E21</f>
        <v>1515185.48</v>
      </c>
      <c r="C22" s="141"/>
      <c r="D22" s="141"/>
      <c r="E22" s="141"/>
      <c r="F22" s="141"/>
      <c r="G22" s="141"/>
      <c r="H22" s="141"/>
      <c r="I22" s="142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C23" sqref="C2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105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108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97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/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166907.16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140000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55000</v>
      </c>
      <c r="E16" s="60"/>
      <c r="F16" s="65"/>
      <c r="G16" s="60"/>
      <c r="H16" s="61"/>
      <c r="I16" s="62"/>
    </row>
    <row r="17" spans="1:16" s="2" customFormat="1" ht="39" customHeight="1">
      <c r="A17" s="55" t="s">
        <v>89</v>
      </c>
      <c r="B17" s="60"/>
      <c r="C17" s="60"/>
      <c r="D17" s="60"/>
      <c r="E17" s="60"/>
      <c r="F17" s="65"/>
      <c r="G17" s="60">
        <v>15000</v>
      </c>
      <c r="H17" s="61"/>
      <c r="I17" s="62"/>
    </row>
    <row r="18" spans="1:16" s="2" customFormat="1" ht="46.5" customHeight="1">
      <c r="A18" s="55" t="s">
        <v>30</v>
      </c>
      <c r="B18" s="60">
        <v>1034941.88</v>
      </c>
      <c r="C18" s="60"/>
      <c r="D18" s="60"/>
      <c r="E18" s="60"/>
      <c r="F18" s="65"/>
      <c r="G18" s="60"/>
      <c r="H18" s="61"/>
      <c r="I18" s="62"/>
    </row>
    <row r="19" spans="1:16" s="2" customFormat="1" ht="47.25" customHeight="1">
      <c r="A19" s="55" t="s">
        <v>31</v>
      </c>
      <c r="B19" s="60">
        <v>86000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 thickBot="1">
      <c r="A20" s="82" t="s">
        <v>70</v>
      </c>
      <c r="B20" s="83"/>
      <c r="C20" s="83"/>
      <c r="D20" s="83"/>
      <c r="E20" s="83"/>
      <c r="F20" s="84"/>
      <c r="G20" s="83"/>
      <c r="H20" s="83"/>
      <c r="I20" s="85"/>
    </row>
    <row r="21" spans="1:16" s="2" customFormat="1" ht="30" customHeight="1" thickBot="1">
      <c r="A21" s="9" t="s">
        <v>2</v>
      </c>
      <c r="B21" s="63">
        <f>SUM(B11:B19)</f>
        <v>1120941.8799999999</v>
      </c>
      <c r="C21" s="63">
        <f>SUM(C11:C19)</f>
        <v>200</v>
      </c>
      <c r="D21" s="63">
        <f>SUM(D11:D20)</f>
        <v>55000</v>
      </c>
      <c r="E21" s="63">
        <f>SUM(E11:E20)</f>
        <v>0</v>
      </c>
      <c r="F21" s="63">
        <f>SUM(F10:F19)</f>
        <v>316907.16000000003</v>
      </c>
      <c r="G21" s="63">
        <f>SUM(G11:G19)</f>
        <v>30000</v>
      </c>
      <c r="H21" s="63">
        <f>SUM(H11:H19)</f>
        <v>0</v>
      </c>
      <c r="I21" s="63">
        <f>SUM(I11:I19)</f>
        <v>0</v>
      </c>
    </row>
    <row r="22" spans="1:16" s="2" customFormat="1" ht="30" customHeight="1" thickBot="1">
      <c r="A22" s="9" t="s">
        <v>98</v>
      </c>
      <c r="B22" s="140">
        <f>B21+C21+D21+F21+G21+H21+I21+E21</f>
        <v>1523049.04</v>
      </c>
      <c r="C22" s="141"/>
      <c r="D22" s="141"/>
      <c r="E22" s="141"/>
      <c r="F22" s="141"/>
      <c r="G22" s="141"/>
      <c r="H22" s="141"/>
      <c r="I22" s="142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zoomScale="75" workbookViewId="0">
      <selection activeCell="G15" sqref="G15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106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C8+C15+C40</f>
        <v>1373742.81</v>
      </c>
      <c r="D7" s="80">
        <f t="shared" si="0"/>
        <v>1056948.52</v>
      </c>
      <c r="E7" s="80">
        <f t="shared" si="0"/>
        <v>200</v>
      </c>
      <c r="F7" s="80">
        <f t="shared" si="0"/>
        <v>50000</v>
      </c>
      <c r="G7" s="80">
        <f t="shared" si="0"/>
        <v>82510.149999999994</v>
      </c>
      <c r="H7" s="80">
        <f>H8+H15+H40</f>
        <v>184084.14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1017932.6599999999</v>
      </c>
      <c r="D8" s="74">
        <f>D9+D13+D11</f>
        <v>874448.52</v>
      </c>
      <c r="E8" s="74">
        <f t="shared" ref="E8:K8" si="1">E9+E13</f>
        <v>0</v>
      </c>
      <c r="F8" s="74">
        <f>F9+F13+F11</f>
        <v>0</v>
      </c>
      <c r="G8" s="74">
        <f>G9+G13+G11</f>
        <v>16400</v>
      </c>
      <c r="H8" s="74">
        <f>H9+H13+H11</f>
        <v>127084.14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817967.97</v>
      </c>
      <c r="D9" s="76">
        <f t="shared" ref="D9:K9" si="2">D10</f>
        <v>711972.96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105995.01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817967.97</v>
      </c>
      <c r="D10" s="75">
        <v>711972.96</v>
      </c>
      <c r="E10" s="75"/>
      <c r="F10" s="75"/>
      <c r="G10" s="75"/>
      <c r="H10" s="75">
        <v>105995.01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65000</v>
      </c>
      <c r="D11" s="76">
        <f t="shared" ref="D11:K11" si="3">D12</f>
        <v>45000</v>
      </c>
      <c r="E11" s="76">
        <f t="shared" si="3"/>
        <v>0</v>
      </c>
      <c r="F11" s="76">
        <f t="shared" si="3"/>
        <v>0</v>
      </c>
      <c r="G11" s="76">
        <f t="shared" si="3"/>
        <v>16400</v>
      </c>
      <c r="H11" s="76">
        <f t="shared" si="3"/>
        <v>3600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65000</v>
      </c>
      <c r="D12" s="75">
        <v>45000</v>
      </c>
      <c r="E12" s="75"/>
      <c r="F12" s="75">
        <v>0</v>
      </c>
      <c r="G12" s="75">
        <v>16400</v>
      </c>
      <c r="H12" s="75">
        <v>3600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134964.69</v>
      </c>
      <c r="D13" s="76">
        <f t="shared" ref="D13:K13" si="4">D14</f>
        <v>117475.56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17489.13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134964.69</v>
      </c>
      <c r="D14" s="75">
        <v>117475.56</v>
      </c>
      <c r="E14" s="75"/>
      <c r="F14" s="75"/>
      <c r="G14" s="75"/>
      <c r="H14" s="75">
        <v>17489.13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C16+C20+C25+C36+C34</f>
        <v>343110.15</v>
      </c>
      <c r="D15" s="76">
        <f t="shared" ref="D15:K15" si="5">D16+D20+D25+D36</f>
        <v>178500</v>
      </c>
      <c r="E15" s="76">
        <f t="shared" si="5"/>
        <v>0</v>
      </c>
      <c r="F15" s="76">
        <f>F16+F20+F25+F36+F34</f>
        <v>48500</v>
      </c>
      <c r="G15" s="76">
        <f t="shared" si="5"/>
        <v>61110.15</v>
      </c>
      <c r="H15" s="76">
        <f>H16+H20+H25+H36+H34</f>
        <v>55000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78000</v>
      </c>
      <c r="D16" s="76">
        <f t="shared" ref="D16:K16" si="6">D17+D18+D19</f>
        <v>39000</v>
      </c>
      <c r="E16" s="76">
        <f t="shared" si="6"/>
        <v>0</v>
      </c>
      <c r="F16" s="76">
        <f t="shared" si="6"/>
        <v>17000</v>
      </c>
      <c r="G16" s="76">
        <f t="shared" si="6"/>
        <v>7000</v>
      </c>
      <c r="H16" s="76">
        <f t="shared" si="6"/>
        <v>15000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12000</v>
      </c>
      <c r="D17" s="75">
        <v>4000</v>
      </c>
      <c r="E17" s="75"/>
      <c r="F17" s="75">
        <v>1000</v>
      </c>
      <c r="G17" s="75">
        <v>5000</v>
      </c>
      <c r="H17" s="75">
        <v>2000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59000</v>
      </c>
      <c r="D18" s="75">
        <v>33000</v>
      </c>
      <c r="E18" s="75"/>
      <c r="F18" s="75">
        <v>14000</v>
      </c>
      <c r="G18" s="75">
        <v>0</v>
      </c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14.25" customHeight="1">
      <c r="A19" s="68">
        <v>3213</v>
      </c>
      <c r="B19" s="24" t="s">
        <v>42</v>
      </c>
      <c r="C19" s="75">
        <f>D19+E19+F19+H19+I19+J19+K19+G19</f>
        <v>7000</v>
      </c>
      <c r="D19" s="75">
        <v>2000</v>
      </c>
      <c r="E19" s="75"/>
      <c r="F19" s="75">
        <v>2000</v>
      </c>
      <c r="G19" s="75">
        <v>2000</v>
      </c>
      <c r="H19" s="75">
        <v>1000</v>
      </c>
      <c r="I19" s="75"/>
      <c r="J19" s="75"/>
      <c r="K19" s="75"/>
      <c r="L19" s="14">
        <v>0</v>
      </c>
      <c r="M19" s="14">
        <v>0</v>
      </c>
    </row>
    <row r="20" spans="1:13" ht="30" customHeight="1">
      <c r="A20" s="26">
        <v>322</v>
      </c>
      <c r="B20" s="70" t="s">
        <v>43</v>
      </c>
      <c r="C20" s="76">
        <f>C21+C22+C23+C24</f>
        <v>94000</v>
      </c>
      <c r="D20" s="76">
        <f t="shared" ref="D20:K20" si="7">D21+D22+D23+D24</f>
        <v>54000</v>
      </c>
      <c r="E20" s="76">
        <f t="shared" si="7"/>
        <v>0</v>
      </c>
      <c r="F20" s="76">
        <f t="shared" si="7"/>
        <v>9500</v>
      </c>
      <c r="G20" s="76">
        <f t="shared" si="7"/>
        <v>22000</v>
      </c>
      <c r="H20" s="76">
        <f t="shared" si="7"/>
        <v>8500</v>
      </c>
      <c r="I20" s="76">
        <f t="shared" si="7"/>
        <v>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30000</v>
      </c>
      <c r="D21" s="75">
        <v>15500</v>
      </c>
      <c r="E21" s="75"/>
      <c r="F21" s="75">
        <v>2500</v>
      </c>
      <c r="G21" s="75">
        <v>10000</v>
      </c>
      <c r="H21" s="75">
        <v>2000</v>
      </c>
      <c r="I21" s="75"/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38500</v>
      </c>
      <c r="D22" s="75">
        <v>31000</v>
      </c>
      <c r="E22" s="75"/>
      <c r="F22" s="75">
        <v>2000</v>
      </c>
      <c r="G22" s="75">
        <v>5000</v>
      </c>
      <c r="H22" s="75">
        <v>500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7500</v>
      </c>
      <c r="D23" s="75">
        <v>1500</v>
      </c>
      <c r="E23" s="75"/>
      <c r="F23" s="75">
        <v>2000</v>
      </c>
      <c r="G23" s="75">
        <v>2000</v>
      </c>
      <c r="H23" s="75">
        <v>2000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18000</v>
      </c>
      <c r="D24" s="75">
        <v>6000</v>
      </c>
      <c r="E24" s="75"/>
      <c r="F24" s="75">
        <v>3000</v>
      </c>
      <c r="G24" s="75">
        <v>5000</v>
      </c>
      <c r="H24" s="75">
        <v>4000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C26+C27+C28+C29+C31+C32+C33+C30</f>
        <v>137610.15</v>
      </c>
      <c r="D25" s="76">
        <f>D26+D27+D28+D29+D31+D32+D33+D30</f>
        <v>64500</v>
      </c>
      <c r="E25" s="76">
        <f t="shared" ref="E25:K25" si="9">E26+E27+E28+E29+E31+E32+E33+E30</f>
        <v>0</v>
      </c>
      <c r="F25" s="76">
        <f t="shared" si="9"/>
        <v>10700</v>
      </c>
      <c r="G25" s="76">
        <f t="shared" si="9"/>
        <v>32110.15</v>
      </c>
      <c r="H25" s="76">
        <f>H26+H27+H28+H29+H31+H32+H33+H30</f>
        <v>30300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12000</v>
      </c>
      <c r="D26" s="75">
        <v>9000</v>
      </c>
      <c r="E26" s="75"/>
      <c r="F26" s="75">
        <v>500</v>
      </c>
      <c r="G26" s="75">
        <v>2000</v>
      </c>
      <c r="H26" s="75">
        <v>500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3" si="10">D27+E27+F27+H27+I27+J27+K27+G27</f>
        <v>10000</v>
      </c>
      <c r="D27" s="75">
        <v>2000</v>
      </c>
      <c r="E27" s="75"/>
      <c r="F27" s="75">
        <v>2500</v>
      </c>
      <c r="G27" s="75">
        <v>5000</v>
      </c>
      <c r="H27" s="75">
        <v>500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6810.15</v>
      </c>
      <c r="D28" s="75">
        <v>3200</v>
      </c>
      <c r="E28" s="75"/>
      <c r="F28" s="75">
        <v>500</v>
      </c>
      <c r="G28" s="75">
        <v>2110.15</v>
      </c>
      <c r="H28" s="75">
        <v>1000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9500</v>
      </c>
      <c r="D29" s="75">
        <v>7000</v>
      </c>
      <c r="E29" s="75"/>
      <c r="F29" s="75">
        <v>1000</v>
      </c>
      <c r="G29" s="75">
        <v>1000</v>
      </c>
      <c r="H29" s="75">
        <v>500</v>
      </c>
      <c r="I29" s="75"/>
      <c r="J29" s="75"/>
      <c r="K29" s="75"/>
    </row>
    <row r="30" spans="1:13" ht="14.25" customHeight="1">
      <c r="A30" s="68">
        <v>3236</v>
      </c>
      <c r="B30" s="24" t="s">
        <v>93</v>
      </c>
      <c r="C30" s="75">
        <f t="shared" si="10"/>
        <v>11200</v>
      </c>
      <c r="D30" s="75">
        <v>11200</v>
      </c>
      <c r="E30" s="75"/>
      <c r="F30" s="75">
        <v>0</v>
      </c>
      <c r="G30" s="75">
        <v>0</v>
      </c>
      <c r="H30" s="75">
        <v>0</v>
      </c>
      <c r="I30" s="75"/>
      <c r="J30" s="75"/>
      <c r="K30" s="75"/>
    </row>
    <row r="31" spans="1:13" ht="14.25" customHeight="1">
      <c r="A31" s="68">
        <v>3237</v>
      </c>
      <c r="B31" s="24" t="s">
        <v>53</v>
      </c>
      <c r="C31" s="75">
        <f t="shared" si="10"/>
        <v>34100</v>
      </c>
      <c r="D31" s="75">
        <v>13100</v>
      </c>
      <c r="E31" s="75"/>
      <c r="F31" s="75">
        <v>2000</v>
      </c>
      <c r="G31" s="75">
        <v>10000</v>
      </c>
      <c r="H31" s="75">
        <v>9000</v>
      </c>
      <c r="I31" s="75"/>
      <c r="J31" s="75"/>
      <c r="K31" s="75"/>
    </row>
    <row r="32" spans="1:13" ht="14.25" customHeight="1">
      <c r="A32" s="68">
        <v>3238</v>
      </c>
      <c r="B32" s="24" t="s">
        <v>54</v>
      </c>
      <c r="C32" s="75">
        <f t="shared" si="10"/>
        <v>11000</v>
      </c>
      <c r="D32" s="75">
        <v>8000</v>
      </c>
      <c r="E32" s="75"/>
      <c r="F32" s="75">
        <v>500</v>
      </c>
      <c r="G32" s="75">
        <v>2000</v>
      </c>
      <c r="H32" s="75">
        <v>500</v>
      </c>
      <c r="I32" s="75"/>
      <c r="J32" s="75"/>
      <c r="K32" s="75"/>
    </row>
    <row r="33" spans="1:13" ht="14.25" customHeight="1">
      <c r="A33" s="68">
        <v>3239</v>
      </c>
      <c r="B33" s="24" t="s">
        <v>55</v>
      </c>
      <c r="C33" s="75">
        <f t="shared" si="10"/>
        <v>43000</v>
      </c>
      <c r="D33" s="75">
        <v>11000</v>
      </c>
      <c r="E33" s="75"/>
      <c r="F33" s="75">
        <v>3700</v>
      </c>
      <c r="G33" s="75">
        <v>10000</v>
      </c>
      <c r="H33" s="75">
        <v>18300</v>
      </c>
      <c r="I33" s="75"/>
      <c r="J33" s="75"/>
      <c r="K33" s="75"/>
    </row>
    <row r="34" spans="1:13" ht="14.25" customHeight="1">
      <c r="A34" s="26">
        <v>324</v>
      </c>
      <c r="B34" s="27" t="s">
        <v>76</v>
      </c>
      <c r="C34" s="76">
        <f>D34+E34+F34+H34+I34+J34+K34+G34</f>
        <v>3000</v>
      </c>
      <c r="D34" s="76">
        <v>0</v>
      </c>
      <c r="E34" s="76">
        <v>0</v>
      </c>
      <c r="F34" s="76">
        <f>F35</f>
        <v>3000</v>
      </c>
      <c r="G34" s="76">
        <v>0</v>
      </c>
      <c r="H34" s="76">
        <f>H35</f>
        <v>0</v>
      </c>
      <c r="I34" s="75"/>
      <c r="J34" s="75"/>
      <c r="K34" s="75"/>
    </row>
    <row r="35" spans="1:13" ht="14.25" customHeight="1">
      <c r="A35" s="68">
        <v>3241</v>
      </c>
      <c r="B35" s="24" t="s">
        <v>77</v>
      </c>
      <c r="C35" s="75">
        <f>D35+E35+F35+H35+I35+J35+K35+G35</f>
        <v>3000</v>
      </c>
      <c r="D35" s="75">
        <v>0</v>
      </c>
      <c r="E35" s="75"/>
      <c r="F35" s="75">
        <v>3000</v>
      </c>
      <c r="G35" s="75">
        <v>0</v>
      </c>
      <c r="H35" s="75">
        <v>0</v>
      </c>
      <c r="I35" s="75"/>
      <c r="J35" s="75"/>
      <c r="K35" s="75"/>
    </row>
    <row r="36" spans="1:13" ht="14.25" customHeight="1">
      <c r="A36" s="26">
        <v>329</v>
      </c>
      <c r="B36" s="27" t="s">
        <v>56</v>
      </c>
      <c r="C36" s="76">
        <f>C37+C38+C39</f>
        <v>30500</v>
      </c>
      <c r="D36" s="76">
        <f t="shared" ref="D36:K36" si="11">D37+D38+D39</f>
        <v>21000</v>
      </c>
      <c r="E36" s="76">
        <f t="shared" si="11"/>
        <v>0</v>
      </c>
      <c r="F36" s="76">
        <f t="shared" si="11"/>
        <v>8300</v>
      </c>
      <c r="G36" s="76">
        <f t="shared" si="11"/>
        <v>0</v>
      </c>
      <c r="H36" s="76">
        <f t="shared" si="11"/>
        <v>1200</v>
      </c>
      <c r="I36" s="76">
        <f t="shared" si="11"/>
        <v>0</v>
      </c>
      <c r="J36" s="76">
        <f t="shared" si="11"/>
        <v>0</v>
      </c>
      <c r="K36" s="76">
        <f t="shared" si="11"/>
        <v>0</v>
      </c>
    </row>
    <row r="37" spans="1:13" ht="14.25" customHeight="1">
      <c r="A37" s="68">
        <v>3292</v>
      </c>
      <c r="B37" s="24" t="s">
        <v>57</v>
      </c>
      <c r="C37" s="75">
        <f>D37+E37+F37+H37+I37+J37+K37+G37</f>
        <v>3000</v>
      </c>
      <c r="D37" s="75">
        <v>1500</v>
      </c>
      <c r="E37" s="75"/>
      <c r="F37" s="75">
        <v>1500</v>
      </c>
      <c r="G37" s="75">
        <v>0</v>
      </c>
      <c r="H37" s="75">
        <v>0</v>
      </c>
      <c r="I37" s="75"/>
      <c r="J37" s="75"/>
      <c r="K37" s="75"/>
    </row>
    <row r="38" spans="1:13" ht="14.25" customHeight="1">
      <c r="A38" s="68">
        <v>3293</v>
      </c>
      <c r="B38" s="24" t="s">
        <v>58</v>
      </c>
      <c r="C38" s="75">
        <f t="shared" ref="C38:C39" si="12">D38+E38+F38+H38+I38+J38+K38+G38</f>
        <v>19700</v>
      </c>
      <c r="D38" s="75">
        <v>15000</v>
      </c>
      <c r="E38" s="75"/>
      <c r="F38" s="75">
        <v>4000</v>
      </c>
      <c r="G38" s="75">
        <v>0</v>
      </c>
      <c r="H38" s="75">
        <v>700</v>
      </c>
      <c r="I38" s="75"/>
      <c r="J38" s="75"/>
      <c r="K38" s="75"/>
    </row>
    <row r="39" spans="1:13" ht="14.25" customHeight="1">
      <c r="A39" s="68">
        <v>3299</v>
      </c>
      <c r="B39" s="24" t="s">
        <v>59</v>
      </c>
      <c r="C39" s="75">
        <f t="shared" si="12"/>
        <v>7800</v>
      </c>
      <c r="D39" s="75">
        <v>4500</v>
      </c>
      <c r="E39" s="75"/>
      <c r="F39" s="75">
        <v>2800</v>
      </c>
      <c r="G39" s="75">
        <v>0</v>
      </c>
      <c r="H39" s="75">
        <v>500</v>
      </c>
      <c r="I39" s="75"/>
      <c r="J39" s="75"/>
      <c r="K39" s="75"/>
    </row>
    <row r="40" spans="1:13" ht="14.25" customHeight="1">
      <c r="A40" s="69">
        <v>34</v>
      </c>
      <c r="B40" s="69" t="s">
        <v>60</v>
      </c>
      <c r="C40" s="76">
        <f t="shared" ref="C40:K41" si="13">C41</f>
        <v>12700</v>
      </c>
      <c r="D40" s="76">
        <f t="shared" si="13"/>
        <v>4000</v>
      </c>
      <c r="E40" s="76">
        <f t="shared" si="13"/>
        <v>200</v>
      </c>
      <c r="F40" s="76">
        <f t="shared" si="13"/>
        <v>1500</v>
      </c>
      <c r="G40" s="76">
        <f t="shared" si="13"/>
        <v>5000</v>
      </c>
      <c r="H40" s="76">
        <f t="shared" si="13"/>
        <v>2000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6">
        <f>C42+C43</f>
        <v>12700</v>
      </c>
      <c r="D41" s="76">
        <f t="shared" si="13"/>
        <v>4000</v>
      </c>
      <c r="E41" s="76">
        <f>E42+E43</f>
        <v>200</v>
      </c>
      <c r="F41" s="76">
        <f>F42+F43</f>
        <v>1500</v>
      </c>
      <c r="G41" s="76">
        <f>G42+G43</f>
        <v>5000</v>
      </c>
      <c r="H41" s="76">
        <f>H42+H43</f>
        <v>2000</v>
      </c>
      <c r="I41" s="76">
        <f t="shared" si="13"/>
        <v>0</v>
      </c>
      <c r="J41" s="76">
        <f t="shared" si="13"/>
        <v>0</v>
      </c>
      <c r="K41" s="76">
        <f t="shared" si="13"/>
        <v>0</v>
      </c>
      <c r="L41" s="14">
        <v>0</v>
      </c>
      <c r="M41" s="14">
        <v>0</v>
      </c>
    </row>
    <row r="42" spans="1:13" ht="14.25" customHeight="1">
      <c r="A42" s="68">
        <v>3431</v>
      </c>
      <c r="B42" s="24" t="s">
        <v>62</v>
      </c>
      <c r="C42" s="75">
        <f>D42+E42+F42+H42+I42+J42+K42+G42</f>
        <v>10200</v>
      </c>
      <c r="D42" s="75">
        <v>4000</v>
      </c>
      <c r="E42" s="75"/>
      <c r="F42" s="75">
        <v>1000</v>
      </c>
      <c r="G42" s="75">
        <v>4000</v>
      </c>
      <c r="H42" s="75">
        <v>1200</v>
      </c>
      <c r="I42" s="75"/>
      <c r="J42" s="75"/>
      <c r="K42" s="75"/>
      <c r="L42" s="14">
        <v>0</v>
      </c>
      <c r="M42" s="14">
        <v>0</v>
      </c>
    </row>
    <row r="43" spans="1:13" ht="14.25" customHeight="1">
      <c r="A43" s="68">
        <v>3432</v>
      </c>
      <c r="B43" s="24" t="s">
        <v>75</v>
      </c>
      <c r="C43" s="75">
        <f>D43+E43+F43+H43+I43+J43+K43+G43</f>
        <v>2500</v>
      </c>
      <c r="D43" s="75">
        <v>0</v>
      </c>
      <c r="E43" s="75">
        <v>200</v>
      </c>
      <c r="F43" s="75">
        <v>500</v>
      </c>
      <c r="G43" s="75">
        <v>1000</v>
      </c>
      <c r="H43" s="75">
        <v>800</v>
      </c>
      <c r="I43" s="75"/>
      <c r="J43" s="75"/>
      <c r="K43" s="75"/>
    </row>
    <row r="44" spans="1:13" ht="14.25" customHeight="1">
      <c r="A44" s="69">
        <v>4</v>
      </c>
      <c r="B44" s="27" t="s">
        <v>63</v>
      </c>
      <c r="C44" s="76">
        <f>C45</f>
        <v>320000</v>
      </c>
      <c r="D44" s="76">
        <f t="shared" ref="D44:K44" si="14">D45</f>
        <v>65000</v>
      </c>
      <c r="E44" s="76">
        <f t="shared" si="14"/>
        <v>0</v>
      </c>
      <c r="F44" s="76">
        <f t="shared" si="14"/>
        <v>5000</v>
      </c>
      <c r="G44" s="76">
        <f t="shared" si="14"/>
        <v>45000</v>
      </c>
      <c r="H44" s="76">
        <f t="shared" si="14"/>
        <v>175000</v>
      </c>
      <c r="I44" s="76">
        <f t="shared" si="14"/>
        <v>30000</v>
      </c>
      <c r="J44" s="76">
        <f t="shared" si="14"/>
        <v>0</v>
      </c>
      <c r="K44" s="76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0" t="s">
        <v>64</v>
      </c>
      <c r="C45" s="76">
        <f>C46+C48</f>
        <v>320000</v>
      </c>
      <c r="D45" s="76">
        <f t="shared" ref="D45:K45" si="15">D46+D48</f>
        <v>65000</v>
      </c>
      <c r="E45" s="76">
        <f t="shared" si="15"/>
        <v>0</v>
      </c>
      <c r="F45" s="76">
        <f t="shared" si="15"/>
        <v>5000</v>
      </c>
      <c r="G45" s="76">
        <f t="shared" si="15"/>
        <v>45000</v>
      </c>
      <c r="H45" s="76">
        <f t="shared" si="15"/>
        <v>175000</v>
      </c>
      <c r="I45" s="76">
        <f t="shared" si="15"/>
        <v>30000</v>
      </c>
      <c r="J45" s="76">
        <f t="shared" si="15"/>
        <v>0</v>
      </c>
      <c r="K45" s="76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69" t="s">
        <v>65</v>
      </c>
      <c r="C46" s="76">
        <f>C47</f>
        <v>65000</v>
      </c>
      <c r="D46" s="76">
        <f t="shared" ref="D46:K46" si="16">D47</f>
        <v>15000</v>
      </c>
      <c r="E46" s="76">
        <f t="shared" si="16"/>
        <v>0</v>
      </c>
      <c r="F46" s="76">
        <f t="shared" si="16"/>
        <v>0</v>
      </c>
      <c r="G46" s="76">
        <f t="shared" si="16"/>
        <v>25000</v>
      </c>
      <c r="H46" s="76">
        <f t="shared" si="16"/>
        <v>25000</v>
      </c>
      <c r="I46" s="76">
        <f t="shared" si="16"/>
        <v>0</v>
      </c>
      <c r="J46" s="76">
        <f t="shared" si="16"/>
        <v>0</v>
      </c>
      <c r="K46" s="76">
        <f t="shared" si="16"/>
        <v>0</v>
      </c>
      <c r="L46" s="14">
        <v>0</v>
      </c>
      <c r="M46" s="14">
        <v>0</v>
      </c>
    </row>
    <row r="47" spans="1:13" ht="14.25" customHeight="1">
      <c r="A47" s="68">
        <v>4221</v>
      </c>
      <c r="B47" s="24" t="s">
        <v>94</v>
      </c>
      <c r="C47" s="75">
        <f>D47+E47+F47+H47+I47+J47+K47+G47</f>
        <v>65000</v>
      </c>
      <c r="D47" s="75">
        <v>15000</v>
      </c>
      <c r="E47" s="75"/>
      <c r="F47" s="75">
        <v>0</v>
      </c>
      <c r="G47" s="75">
        <v>25000</v>
      </c>
      <c r="H47" s="75">
        <v>25000</v>
      </c>
      <c r="I47" s="75"/>
      <c r="J47" s="75"/>
      <c r="K47" s="75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6">
        <f t="shared" ref="C48:K48" si="17">C49</f>
        <v>255000</v>
      </c>
      <c r="D48" s="76">
        <f t="shared" si="17"/>
        <v>50000</v>
      </c>
      <c r="E48" s="76">
        <f t="shared" si="17"/>
        <v>0</v>
      </c>
      <c r="F48" s="76">
        <f t="shared" si="17"/>
        <v>5000</v>
      </c>
      <c r="G48" s="76">
        <f t="shared" si="17"/>
        <v>20000</v>
      </c>
      <c r="H48" s="76">
        <f t="shared" si="17"/>
        <v>150000</v>
      </c>
      <c r="I48" s="76">
        <f t="shared" si="17"/>
        <v>30000</v>
      </c>
      <c r="J48" s="76">
        <f t="shared" si="17"/>
        <v>0</v>
      </c>
      <c r="K48" s="76">
        <f t="shared" si="17"/>
        <v>0</v>
      </c>
      <c r="L48" s="14">
        <v>0</v>
      </c>
      <c r="M48" s="14">
        <v>0</v>
      </c>
    </row>
    <row r="49" spans="1:13" ht="14.25" customHeight="1">
      <c r="A49" s="71">
        <v>4241</v>
      </c>
      <c r="B49" s="28" t="s">
        <v>67</v>
      </c>
      <c r="C49" s="77">
        <f>D49+E49+F49+H49+I49+J49+K49+G49</f>
        <v>255000</v>
      </c>
      <c r="D49" s="77">
        <v>50000</v>
      </c>
      <c r="E49" s="77"/>
      <c r="F49" s="77">
        <v>5000</v>
      </c>
      <c r="G49" s="77">
        <v>20000</v>
      </c>
      <c r="H49" s="77">
        <v>150000</v>
      </c>
      <c r="I49" s="77">
        <v>30000</v>
      </c>
      <c r="J49" s="77"/>
      <c r="K49" s="77"/>
      <c r="L49" s="14">
        <v>0</v>
      </c>
      <c r="M49" s="14">
        <v>0</v>
      </c>
    </row>
    <row r="50" spans="1:13" ht="14.25" customHeight="1">
      <c r="A50" s="29"/>
      <c r="B50" s="79" t="s">
        <v>69</v>
      </c>
      <c r="C50" s="78">
        <f t="shared" ref="C50:K50" si="18">C7+C44</f>
        <v>1693742.81</v>
      </c>
      <c r="D50" s="78">
        <f t="shared" si="18"/>
        <v>1121948.52</v>
      </c>
      <c r="E50" s="78">
        <f t="shared" si="18"/>
        <v>200</v>
      </c>
      <c r="F50" s="78">
        <f t="shared" si="18"/>
        <v>55000</v>
      </c>
      <c r="G50" s="78">
        <f t="shared" si="18"/>
        <v>127510.15</v>
      </c>
      <c r="H50" s="78">
        <f>H7+H44</f>
        <v>359084.14</v>
      </c>
      <c r="I50" s="78">
        <f t="shared" si="18"/>
        <v>30000</v>
      </c>
      <c r="J50" s="78">
        <f t="shared" si="18"/>
        <v>0</v>
      </c>
      <c r="K50" s="78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C6" sqref="C6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92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C8+C15+C39</f>
        <v>1239185.48</v>
      </c>
      <c r="D7" s="80">
        <f t="shared" si="0"/>
        <v>1027645.3200000001</v>
      </c>
      <c r="E7" s="80">
        <f t="shared" si="0"/>
        <v>200</v>
      </c>
      <c r="F7" s="80">
        <f t="shared" si="0"/>
        <v>45000</v>
      </c>
      <c r="G7" s="80">
        <f t="shared" si="0"/>
        <v>0</v>
      </c>
      <c r="H7" s="80">
        <f t="shared" si="0"/>
        <v>166340.16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1015985.48</v>
      </c>
      <c r="D8" s="74">
        <f>D9+D13+D11</f>
        <v>891645.32000000007</v>
      </c>
      <c r="E8" s="74">
        <f t="shared" ref="E8:K8" si="1">E9+E13</f>
        <v>0</v>
      </c>
      <c r="F8" s="74">
        <f>F9+F13+F11</f>
        <v>0</v>
      </c>
      <c r="G8" s="74">
        <f t="shared" si="1"/>
        <v>0</v>
      </c>
      <c r="H8" s="74">
        <f>H9+H13+H11</f>
        <v>124340.16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819386.64</v>
      </c>
      <c r="D9" s="76">
        <f t="shared" ref="D9:K9" si="2">D10</f>
        <v>715232.04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104154.6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819386.64</v>
      </c>
      <c r="D10" s="75">
        <v>715232.04</v>
      </c>
      <c r="E10" s="75"/>
      <c r="F10" s="75"/>
      <c r="G10" s="75"/>
      <c r="H10" s="75">
        <v>104154.6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61400</v>
      </c>
      <c r="D11" s="76">
        <f t="shared" ref="D11:K11" si="3">D12</f>
        <v>58400</v>
      </c>
      <c r="E11" s="76">
        <f t="shared" si="3"/>
        <v>0</v>
      </c>
      <c r="F11" s="76">
        <f t="shared" si="3"/>
        <v>0</v>
      </c>
      <c r="G11" s="76">
        <f t="shared" si="3"/>
        <v>0</v>
      </c>
      <c r="H11" s="76">
        <f t="shared" si="3"/>
        <v>3000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61400</v>
      </c>
      <c r="D12" s="75">
        <v>58400</v>
      </c>
      <c r="E12" s="75"/>
      <c r="F12" s="75">
        <v>0</v>
      </c>
      <c r="G12" s="75"/>
      <c r="H12" s="75">
        <v>3000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135198.84</v>
      </c>
      <c r="D13" s="76">
        <f t="shared" ref="D13:K13" si="4">D14</f>
        <v>118013.28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17185.560000000001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135198.84</v>
      </c>
      <c r="D14" s="75">
        <v>118013.28</v>
      </c>
      <c r="E14" s="75"/>
      <c r="F14" s="75"/>
      <c r="G14" s="75"/>
      <c r="H14" s="75">
        <v>17185.560000000001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C16+C20+C25+C35+C33</f>
        <v>217000</v>
      </c>
      <c r="D15" s="76">
        <f t="shared" ref="D15:K15" si="5">D16+D20+D25+D35</f>
        <v>132000</v>
      </c>
      <c r="E15" s="76">
        <f t="shared" si="5"/>
        <v>0</v>
      </c>
      <c r="F15" s="76">
        <f>F16+F20+F25+F35+F33</f>
        <v>44000</v>
      </c>
      <c r="G15" s="76">
        <f t="shared" si="5"/>
        <v>0</v>
      </c>
      <c r="H15" s="76">
        <f>H16+H20+H25+H35+H33</f>
        <v>41000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73000</v>
      </c>
      <c r="D16" s="76">
        <f t="shared" ref="D16:K16" si="6">D17+D18+D19</f>
        <v>45000</v>
      </c>
      <c r="E16" s="76">
        <f t="shared" si="6"/>
        <v>0</v>
      </c>
      <c r="F16" s="76">
        <f t="shared" si="6"/>
        <v>13000</v>
      </c>
      <c r="G16" s="76">
        <f t="shared" si="6"/>
        <v>0</v>
      </c>
      <c r="H16" s="76">
        <f t="shared" si="6"/>
        <v>15000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11000</v>
      </c>
      <c r="D17" s="75">
        <v>8000</v>
      </c>
      <c r="E17" s="75"/>
      <c r="F17" s="75">
        <v>1000</v>
      </c>
      <c r="G17" s="75"/>
      <c r="H17" s="75">
        <v>2000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55000</v>
      </c>
      <c r="D18" s="75">
        <v>33000</v>
      </c>
      <c r="E18" s="75"/>
      <c r="F18" s="75">
        <v>10000</v>
      </c>
      <c r="G18" s="75"/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30" customHeight="1">
      <c r="A19" s="68">
        <v>3213</v>
      </c>
      <c r="B19" s="24" t="s">
        <v>42</v>
      </c>
      <c r="C19" s="75">
        <f>D19+E19+F19+H19+I19+J19+K19+G19</f>
        <v>7000</v>
      </c>
      <c r="D19" s="75">
        <v>4000</v>
      </c>
      <c r="E19" s="75"/>
      <c r="F19" s="75">
        <v>2000</v>
      </c>
      <c r="G19" s="75"/>
      <c r="H19" s="75">
        <v>1000</v>
      </c>
      <c r="I19" s="75"/>
      <c r="J19" s="75"/>
      <c r="K19" s="75"/>
      <c r="L19" s="14">
        <v>0</v>
      </c>
      <c r="M19" s="14">
        <v>0</v>
      </c>
    </row>
    <row r="20" spans="1:13" ht="14.25" customHeight="1">
      <c r="A20" s="26">
        <v>322</v>
      </c>
      <c r="B20" s="70" t="s">
        <v>43</v>
      </c>
      <c r="C20" s="76">
        <f>C21+C22+C23+C24</f>
        <v>48000</v>
      </c>
      <c r="D20" s="76">
        <f t="shared" ref="D20:K20" si="7">D21+D22+D23+D24</f>
        <v>30500</v>
      </c>
      <c r="E20" s="76">
        <f t="shared" si="7"/>
        <v>0</v>
      </c>
      <c r="F20" s="76">
        <f t="shared" si="7"/>
        <v>10500</v>
      </c>
      <c r="G20" s="76">
        <f t="shared" si="7"/>
        <v>0</v>
      </c>
      <c r="H20" s="76">
        <f t="shared" si="7"/>
        <v>7000</v>
      </c>
      <c r="I20" s="76">
        <f t="shared" si="7"/>
        <v>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21000</v>
      </c>
      <c r="D21" s="75">
        <v>13000</v>
      </c>
      <c r="E21" s="75"/>
      <c r="F21" s="75">
        <v>3000</v>
      </c>
      <c r="G21" s="75"/>
      <c r="H21" s="75">
        <v>5000</v>
      </c>
      <c r="I21" s="75"/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16500</v>
      </c>
      <c r="D22" s="75">
        <v>15000</v>
      </c>
      <c r="E22" s="75"/>
      <c r="F22" s="75">
        <v>1000</v>
      </c>
      <c r="G22" s="75"/>
      <c r="H22" s="75">
        <v>500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3500</v>
      </c>
      <c r="D23" s="75">
        <v>1500</v>
      </c>
      <c r="E23" s="75"/>
      <c r="F23" s="75">
        <v>1500</v>
      </c>
      <c r="G23" s="75"/>
      <c r="H23" s="75">
        <v>500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7000</v>
      </c>
      <c r="D24" s="75">
        <v>1000</v>
      </c>
      <c r="E24" s="75"/>
      <c r="F24" s="75">
        <v>5000</v>
      </c>
      <c r="G24" s="75"/>
      <c r="H24" s="75">
        <v>1000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C26+C27+C28+C29+C30+C31+C32</f>
        <v>56000</v>
      </c>
      <c r="D25" s="76">
        <f t="shared" ref="D25:K25" si="9">D26+D27+D28+D29+D30+D31+D32</f>
        <v>39000</v>
      </c>
      <c r="E25" s="76">
        <f t="shared" si="9"/>
        <v>0</v>
      </c>
      <c r="F25" s="76">
        <f t="shared" si="9"/>
        <v>9200</v>
      </c>
      <c r="G25" s="76">
        <f t="shared" si="9"/>
        <v>0</v>
      </c>
      <c r="H25" s="76">
        <f t="shared" si="9"/>
        <v>7800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10000</v>
      </c>
      <c r="D26" s="75">
        <v>9000</v>
      </c>
      <c r="E26" s="75"/>
      <c r="F26" s="75">
        <v>500</v>
      </c>
      <c r="G26" s="75"/>
      <c r="H26" s="75">
        <v>500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2" si="10">D27+E27+F27+H27+I27+J27+K27+G27</f>
        <v>4000</v>
      </c>
      <c r="D27" s="75">
        <v>2000</v>
      </c>
      <c r="E27" s="75"/>
      <c r="F27" s="75">
        <v>1500</v>
      </c>
      <c r="G27" s="75"/>
      <c r="H27" s="75">
        <v>500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3300</v>
      </c>
      <c r="D28" s="75">
        <v>2000</v>
      </c>
      <c r="E28" s="75"/>
      <c r="F28" s="75">
        <v>1000</v>
      </c>
      <c r="G28" s="75"/>
      <c r="H28" s="75">
        <v>300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8500</v>
      </c>
      <c r="D29" s="75">
        <v>7000</v>
      </c>
      <c r="E29" s="75"/>
      <c r="F29" s="75">
        <v>1000</v>
      </c>
      <c r="G29" s="75"/>
      <c r="H29" s="75">
        <v>500</v>
      </c>
      <c r="I29" s="75"/>
      <c r="J29" s="75"/>
      <c r="K29" s="75"/>
    </row>
    <row r="30" spans="1:13" ht="14.25" customHeight="1">
      <c r="A30" s="68">
        <v>3237</v>
      </c>
      <c r="B30" s="24" t="s">
        <v>53</v>
      </c>
      <c r="C30" s="75">
        <f t="shared" si="10"/>
        <v>7500</v>
      </c>
      <c r="D30" s="75">
        <v>5000</v>
      </c>
      <c r="E30" s="75"/>
      <c r="F30" s="75">
        <v>2000</v>
      </c>
      <c r="G30" s="75"/>
      <c r="H30" s="75">
        <v>500</v>
      </c>
      <c r="I30" s="75"/>
      <c r="J30" s="75"/>
      <c r="K30" s="75"/>
    </row>
    <row r="31" spans="1:13" ht="14.25" customHeight="1">
      <c r="A31" s="68">
        <v>3238</v>
      </c>
      <c r="B31" s="24" t="s">
        <v>54</v>
      </c>
      <c r="C31" s="75">
        <f t="shared" si="10"/>
        <v>9000</v>
      </c>
      <c r="D31" s="75">
        <v>8000</v>
      </c>
      <c r="E31" s="75"/>
      <c r="F31" s="75">
        <v>500</v>
      </c>
      <c r="G31" s="75"/>
      <c r="H31" s="75">
        <v>500</v>
      </c>
      <c r="I31" s="75"/>
      <c r="J31" s="75"/>
      <c r="K31" s="75"/>
    </row>
    <row r="32" spans="1:13" ht="14.25" customHeight="1">
      <c r="A32" s="68">
        <v>3239</v>
      </c>
      <c r="B32" s="24" t="s">
        <v>55</v>
      </c>
      <c r="C32" s="75">
        <f t="shared" si="10"/>
        <v>13700</v>
      </c>
      <c r="D32" s="75">
        <v>6000</v>
      </c>
      <c r="E32" s="75"/>
      <c r="F32" s="75">
        <v>2700</v>
      </c>
      <c r="G32" s="75"/>
      <c r="H32" s="75">
        <v>5000</v>
      </c>
      <c r="I32" s="75"/>
      <c r="J32" s="75"/>
      <c r="K32" s="75"/>
    </row>
    <row r="33" spans="1:13" ht="14.25" customHeight="1">
      <c r="A33" s="26">
        <v>324</v>
      </c>
      <c r="B33" s="27" t="s">
        <v>76</v>
      </c>
      <c r="C33" s="76">
        <f>D33+E33+F33+H33+I33+J33+K33+G33</f>
        <v>13000</v>
      </c>
      <c r="D33" s="76">
        <v>0</v>
      </c>
      <c r="E33" s="76">
        <v>0</v>
      </c>
      <c r="F33" s="76">
        <f>F34</f>
        <v>3000</v>
      </c>
      <c r="G33" s="76">
        <v>0</v>
      </c>
      <c r="H33" s="76">
        <f>H34</f>
        <v>10000</v>
      </c>
      <c r="I33" s="75"/>
      <c r="J33" s="75"/>
      <c r="K33" s="75"/>
    </row>
    <row r="34" spans="1:13" ht="14.25" customHeight="1">
      <c r="A34" s="68">
        <v>3241</v>
      </c>
      <c r="B34" s="24" t="s">
        <v>77</v>
      </c>
      <c r="C34" s="75">
        <f>D34+E34+F34+H34+I34+J34+K34+G34</f>
        <v>13000</v>
      </c>
      <c r="D34" s="75">
        <v>0</v>
      </c>
      <c r="E34" s="75"/>
      <c r="F34" s="75">
        <v>3000</v>
      </c>
      <c r="G34" s="75"/>
      <c r="H34" s="75">
        <v>10000</v>
      </c>
      <c r="I34" s="75"/>
      <c r="J34" s="75"/>
      <c r="K34" s="75"/>
    </row>
    <row r="35" spans="1:13" ht="14.25" customHeight="1">
      <c r="A35" s="26">
        <v>329</v>
      </c>
      <c r="B35" s="27" t="s">
        <v>56</v>
      </c>
      <c r="C35" s="76">
        <f>C36+C37+C38</f>
        <v>27000</v>
      </c>
      <c r="D35" s="76">
        <f t="shared" ref="D35:K35" si="11">D36+D37+D38</f>
        <v>17500</v>
      </c>
      <c r="E35" s="76">
        <f t="shared" si="11"/>
        <v>0</v>
      </c>
      <c r="F35" s="76">
        <f t="shared" si="11"/>
        <v>8300</v>
      </c>
      <c r="G35" s="76">
        <f t="shared" si="11"/>
        <v>0</v>
      </c>
      <c r="H35" s="76">
        <f t="shared" si="11"/>
        <v>1200</v>
      </c>
      <c r="I35" s="76">
        <f t="shared" si="11"/>
        <v>0</v>
      </c>
      <c r="J35" s="76">
        <f t="shared" si="11"/>
        <v>0</v>
      </c>
      <c r="K35" s="76">
        <f t="shared" si="11"/>
        <v>0</v>
      </c>
    </row>
    <row r="36" spans="1:13" ht="14.25" customHeight="1">
      <c r="A36" s="68">
        <v>3292</v>
      </c>
      <c r="B36" s="24" t="s">
        <v>57</v>
      </c>
      <c r="C36" s="75">
        <f>D36+E36+F36+H36+I36+J36+K36+G36</f>
        <v>4700</v>
      </c>
      <c r="D36" s="75">
        <v>3000</v>
      </c>
      <c r="E36" s="75"/>
      <c r="F36" s="75">
        <v>1500</v>
      </c>
      <c r="G36" s="75"/>
      <c r="H36" s="75">
        <v>200</v>
      </c>
      <c r="I36" s="75"/>
      <c r="J36" s="75"/>
      <c r="K36" s="75"/>
    </row>
    <row r="37" spans="1:13" ht="14.25" customHeight="1">
      <c r="A37" s="68">
        <v>3293</v>
      </c>
      <c r="B37" s="24" t="s">
        <v>58</v>
      </c>
      <c r="C37" s="75">
        <f t="shared" ref="C37:C38" si="12">D37+E37+F37+H37+I37+J37+K37+G37</f>
        <v>12500</v>
      </c>
      <c r="D37" s="75">
        <v>8000</v>
      </c>
      <c r="E37" s="75"/>
      <c r="F37" s="75">
        <v>4000</v>
      </c>
      <c r="G37" s="75"/>
      <c r="H37" s="75">
        <v>500</v>
      </c>
      <c r="I37" s="75"/>
      <c r="J37" s="75"/>
      <c r="K37" s="75"/>
    </row>
    <row r="38" spans="1:13" ht="14.25" customHeight="1">
      <c r="A38" s="68">
        <v>3299</v>
      </c>
      <c r="B38" s="24" t="s">
        <v>59</v>
      </c>
      <c r="C38" s="75">
        <f t="shared" si="12"/>
        <v>9800</v>
      </c>
      <c r="D38" s="75">
        <v>6500</v>
      </c>
      <c r="E38" s="75"/>
      <c r="F38" s="75">
        <v>2800</v>
      </c>
      <c r="G38" s="75"/>
      <c r="H38" s="75">
        <v>500</v>
      </c>
      <c r="I38" s="75"/>
      <c r="J38" s="75"/>
      <c r="K38" s="75"/>
    </row>
    <row r="39" spans="1:13" ht="14.25" customHeight="1">
      <c r="A39" s="69">
        <v>34</v>
      </c>
      <c r="B39" s="69" t="s">
        <v>60</v>
      </c>
      <c r="C39" s="76">
        <f t="shared" ref="C39:K40" si="13">C40</f>
        <v>6200</v>
      </c>
      <c r="D39" s="76">
        <f t="shared" si="13"/>
        <v>4000</v>
      </c>
      <c r="E39" s="76">
        <f t="shared" si="13"/>
        <v>200</v>
      </c>
      <c r="F39" s="76">
        <f t="shared" si="13"/>
        <v>1000</v>
      </c>
      <c r="G39" s="76">
        <f t="shared" si="13"/>
        <v>0</v>
      </c>
      <c r="H39" s="76">
        <f t="shared" si="13"/>
        <v>1000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6">
        <f>C41+C42</f>
        <v>6200</v>
      </c>
      <c r="D40" s="76">
        <f t="shared" si="13"/>
        <v>4000</v>
      </c>
      <c r="E40" s="76">
        <f>E41+E42</f>
        <v>200</v>
      </c>
      <c r="F40" s="76">
        <f>F41+F42</f>
        <v>1000</v>
      </c>
      <c r="G40" s="76">
        <f>G41+G42</f>
        <v>0</v>
      </c>
      <c r="H40" s="76">
        <f>H41+H42</f>
        <v>1000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68">
        <v>3431</v>
      </c>
      <c r="B41" s="24" t="s">
        <v>62</v>
      </c>
      <c r="C41" s="75">
        <f>D41+E41+F41+H41+I41+J41+K41+G41</f>
        <v>5000</v>
      </c>
      <c r="D41" s="75">
        <v>4000</v>
      </c>
      <c r="E41" s="75"/>
      <c r="F41" s="75">
        <v>500</v>
      </c>
      <c r="G41" s="75"/>
      <c r="H41" s="75">
        <v>500</v>
      </c>
      <c r="I41" s="75"/>
      <c r="J41" s="75"/>
      <c r="K41" s="75"/>
      <c r="L41" s="14">
        <v>0</v>
      </c>
      <c r="M41" s="14">
        <v>0</v>
      </c>
    </row>
    <row r="42" spans="1:13" ht="14.25" customHeight="1">
      <c r="A42" s="68">
        <v>3432</v>
      </c>
      <c r="B42" s="24" t="s">
        <v>75</v>
      </c>
      <c r="C42" s="75">
        <f>D42+E42+F42+H42+I42+J42+K42+G42</f>
        <v>1200</v>
      </c>
      <c r="D42" s="75">
        <v>0</v>
      </c>
      <c r="E42" s="75">
        <v>200</v>
      </c>
      <c r="F42" s="75">
        <v>500</v>
      </c>
      <c r="G42" s="75"/>
      <c r="H42" s="75">
        <v>500</v>
      </c>
      <c r="I42" s="75"/>
      <c r="J42" s="75"/>
      <c r="K42" s="75"/>
    </row>
    <row r="43" spans="1:13" ht="14.25" customHeight="1">
      <c r="A43" s="69">
        <v>4</v>
      </c>
      <c r="B43" s="27" t="s">
        <v>63</v>
      </c>
      <c r="C43" s="76">
        <f>C44</f>
        <v>276000</v>
      </c>
      <c r="D43" s="76">
        <f t="shared" ref="D43:K44" si="14">D44</f>
        <v>86000</v>
      </c>
      <c r="E43" s="76">
        <f t="shared" si="14"/>
        <v>0</v>
      </c>
      <c r="F43" s="76">
        <f t="shared" si="14"/>
        <v>10000</v>
      </c>
      <c r="G43" s="76">
        <f t="shared" si="14"/>
        <v>0</v>
      </c>
      <c r="H43" s="76">
        <f t="shared" si="14"/>
        <v>150000</v>
      </c>
      <c r="I43" s="76">
        <f t="shared" si="14"/>
        <v>30000</v>
      </c>
      <c r="J43" s="76">
        <f t="shared" si="14"/>
        <v>0</v>
      </c>
      <c r="K43" s="76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0" t="s">
        <v>64</v>
      </c>
      <c r="C44" s="76">
        <f>C45</f>
        <v>276000</v>
      </c>
      <c r="D44" s="76">
        <f>D45</f>
        <v>86000</v>
      </c>
      <c r="E44" s="76">
        <f t="shared" si="14"/>
        <v>0</v>
      </c>
      <c r="F44" s="76">
        <f t="shared" si="14"/>
        <v>10000</v>
      </c>
      <c r="G44" s="76">
        <f t="shared" si="14"/>
        <v>0</v>
      </c>
      <c r="H44" s="76">
        <f t="shared" si="14"/>
        <v>150000</v>
      </c>
      <c r="I44" s="76">
        <f t="shared" si="14"/>
        <v>30000</v>
      </c>
      <c r="J44" s="76">
        <f t="shared" si="14"/>
        <v>0</v>
      </c>
      <c r="K44" s="76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6">
        <f t="shared" ref="C45:K45" si="15">C46</f>
        <v>276000</v>
      </c>
      <c r="D45" s="76">
        <f t="shared" si="15"/>
        <v>86000</v>
      </c>
      <c r="E45" s="76">
        <f t="shared" si="15"/>
        <v>0</v>
      </c>
      <c r="F45" s="76">
        <f t="shared" si="15"/>
        <v>10000</v>
      </c>
      <c r="G45" s="76">
        <f t="shared" si="15"/>
        <v>0</v>
      </c>
      <c r="H45" s="76">
        <f t="shared" si="15"/>
        <v>150000</v>
      </c>
      <c r="I45" s="76">
        <f t="shared" si="15"/>
        <v>30000</v>
      </c>
      <c r="J45" s="76">
        <f t="shared" si="15"/>
        <v>0</v>
      </c>
      <c r="K45" s="76">
        <f t="shared" si="15"/>
        <v>0</v>
      </c>
      <c r="L45" s="14">
        <v>0</v>
      </c>
      <c r="M45" s="14">
        <v>0</v>
      </c>
    </row>
    <row r="46" spans="1:13">
      <c r="A46" s="71">
        <v>4241</v>
      </c>
      <c r="B46" s="28" t="s">
        <v>67</v>
      </c>
      <c r="C46" s="77">
        <f>D46+E46+F46+H46+I46+J46+K46+G46</f>
        <v>276000</v>
      </c>
      <c r="D46" s="77">
        <v>86000</v>
      </c>
      <c r="E46" s="77"/>
      <c r="F46" s="77">
        <v>10000</v>
      </c>
      <c r="G46" s="77"/>
      <c r="H46" s="77">
        <v>150000</v>
      </c>
      <c r="I46" s="77">
        <v>30000</v>
      </c>
      <c r="J46" s="77"/>
      <c r="K46" s="77"/>
      <c r="L46" s="14">
        <v>0</v>
      </c>
      <c r="M46" s="14">
        <v>0</v>
      </c>
    </row>
    <row r="47" spans="1:13" ht="15">
      <c r="A47" s="29"/>
      <c r="B47" s="79" t="s">
        <v>69</v>
      </c>
      <c r="C47" s="78">
        <f t="shared" ref="C47:K47" si="16">C7+C43</f>
        <v>1515185.48</v>
      </c>
      <c r="D47" s="78">
        <f t="shared" si="16"/>
        <v>1113645.32</v>
      </c>
      <c r="E47" s="78">
        <f t="shared" si="16"/>
        <v>200</v>
      </c>
      <c r="F47" s="78">
        <f t="shared" si="16"/>
        <v>55000</v>
      </c>
      <c r="G47" s="78">
        <f t="shared" si="16"/>
        <v>0</v>
      </c>
      <c r="H47" s="78">
        <f t="shared" si="16"/>
        <v>316340.16000000003</v>
      </c>
      <c r="I47" s="78">
        <f t="shared" si="16"/>
        <v>30000</v>
      </c>
      <c r="J47" s="78">
        <f t="shared" si="16"/>
        <v>0</v>
      </c>
      <c r="K47" s="78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sqref="A1:K1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C8+C15+C39</f>
        <v>1247049.04</v>
      </c>
      <c r="D7" s="80">
        <f t="shared" si="0"/>
        <v>1034941.88</v>
      </c>
      <c r="E7" s="80">
        <f t="shared" si="0"/>
        <v>200</v>
      </c>
      <c r="F7" s="80">
        <f t="shared" si="0"/>
        <v>45000</v>
      </c>
      <c r="G7" s="80">
        <f t="shared" si="0"/>
        <v>0</v>
      </c>
      <c r="H7" s="80">
        <f t="shared" si="0"/>
        <v>166907.16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1018349.0399999999</v>
      </c>
      <c r="D8" s="74">
        <f>D9+D13+D11</f>
        <v>893441.88</v>
      </c>
      <c r="E8" s="74">
        <f t="shared" ref="E8:K8" si="1">E9+E13</f>
        <v>0</v>
      </c>
      <c r="F8" s="74">
        <f>F9+F13+F11</f>
        <v>0</v>
      </c>
      <c r="G8" s="74">
        <f t="shared" si="1"/>
        <v>0</v>
      </c>
      <c r="H8" s="74">
        <f>H9+H13+H11</f>
        <v>124907.16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823132.2</v>
      </c>
      <c r="D9" s="76">
        <f t="shared" ref="D9:K9" si="2">D10</f>
        <v>718490.88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104641.32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823132.2</v>
      </c>
      <c r="D10" s="75">
        <v>718490.88</v>
      </c>
      <c r="E10" s="75"/>
      <c r="F10" s="75"/>
      <c r="G10" s="75"/>
      <c r="H10" s="75">
        <v>104641.32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59400</v>
      </c>
      <c r="D11" s="76">
        <f t="shared" ref="D11:K11" si="3">D12</f>
        <v>56400</v>
      </c>
      <c r="E11" s="76">
        <f t="shared" si="3"/>
        <v>0</v>
      </c>
      <c r="F11" s="76">
        <f t="shared" si="3"/>
        <v>0</v>
      </c>
      <c r="G11" s="76">
        <f t="shared" si="3"/>
        <v>0</v>
      </c>
      <c r="H11" s="76">
        <f t="shared" si="3"/>
        <v>3000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59400</v>
      </c>
      <c r="D12" s="75">
        <v>56400</v>
      </c>
      <c r="E12" s="75"/>
      <c r="F12" s="75">
        <v>0</v>
      </c>
      <c r="G12" s="75"/>
      <c r="H12" s="75">
        <v>3000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135816.84</v>
      </c>
      <c r="D13" s="76">
        <f t="shared" ref="D13:K13" si="4">D14</f>
        <v>118551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17265.84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135816.84</v>
      </c>
      <c r="D14" s="75">
        <v>118551</v>
      </c>
      <c r="E14" s="75"/>
      <c r="F14" s="75"/>
      <c r="G14" s="75"/>
      <c r="H14" s="75">
        <v>17265.84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C16+C20+C25+C35+C33</f>
        <v>222500</v>
      </c>
      <c r="D15" s="76">
        <f t="shared" ref="D15:K15" si="5">D16+D20+D25+D35</f>
        <v>137500</v>
      </c>
      <c r="E15" s="76">
        <f t="shared" si="5"/>
        <v>0</v>
      </c>
      <c r="F15" s="76">
        <f>F16+F20+F25+F35+F33</f>
        <v>44000</v>
      </c>
      <c r="G15" s="76">
        <f t="shared" si="5"/>
        <v>0</v>
      </c>
      <c r="H15" s="76">
        <f>H16+H20+H25+H35+H33</f>
        <v>41000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73000</v>
      </c>
      <c r="D16" s="76">
        <f t="shared" ref="D16:K16" si="6">D17+D18+D19</f>
        <v>45000</v>
      </c>
      <c r="E16" s="76">
        <f t="shared" si="6"/>
        <v>0</v>
      </c>
      <c r="F16" s="76">
        <f t="shared" si="6"/>
        <v>13000</v>
      </c>
      <c r="G16" s="76">
        <f t="shared" si="6"/>
        <v>0</v>
      </c>
      <c r="H16" s="76">
        <f t="shared" si="6"/>
        <v>15000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11000</v>
      </c>
      <c r="D17" s="75">
        <v>8000</v>
      </c>
      <c r="E17" s="75"/>
      <c r="F17" s="75">
        <v>1000</v>
      </c>
      <c r="G17" s="75"/>
      <c r="H17" s="75">
        <v>2000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55000</v>
      </c>
      <c r="D18" s="75">
        <v>33000</v>
      </c>
      <c r="E18" s="75"/>
      <c r="F18" s="75">
        <v>10000</v>
      </c>
      <c r="G18" s="75"/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30" customHeight="1">
      <c r="A19" s="68">
        <v>3213</v>
      </c>
      <c r="B19" s="24" t="s">
        <v>42</v>
      </c>
      <c r="C19" s="75">
        <f>D19+E19+F19+H19+I19+J19+K19+G19</f>
        <v>7000</v>
      </c>
      <c r="D19" s="75">
        <v>4000</v>
      </c>
      <c r="E19" s="75"/>
      <c r="F19" s="75">
        <v>2000</v>
      </c>
      <c r="G19" s="75"/>
      <c r="H19" s="75">
        <v>1000</v>
      </c>
      <c r="I19" s="75"/>
      <c r="J19" s="75"/>
      <c r="K19" s="75"/>
      <c r="L19" s="14">
        <v>0</v>
      </c>
      <c r="M19" s="14">
        <v>0</v>
      </c>
    </row>
    <row r="20" spans="1:13" ht="14.25" customHeight="1">
      <c r="A20" s="26">
        <v>322</v>
      </c>
      <c r="B20" s="70" t="s">
        <v>43</v>
      </c>
      <c r="C20" s="76">
        <f>C21+C22+C23+C24</f>
        <v>48000</v>
      </c>
      <c r="D20" s="76">
        <f t="shared" ref="D20:K20" si="7">D21+D22+D23+D24</f>
        <v>30500</v>
      </c>
      <c r="E20" s="76">
        <f t="shared" si="7"/>
        <v>0</v>
      </c>
      <c r="F20" s="76">
        <f t="shared" si="7"/>
        <v>10500</v>
      </c>
      <c r="G20" s="76">
        <f t="shared" si="7"/>
        <v>0</v>
      </c>
      <c r="H20" s="76">
        <f t="shared" si="7"/>
        <v>7000</v>
      </c>
      <c r="I20" s="76">
        <f t="shared" si="7"/>
        <v>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21000</v>
      </c>
      <c r="D21" s="75">
        <v>13000</v>
      </c>
      <c r="E21" s="75"/>
      <c r="F21" s="75">
        <v>3000</v>
      </c>
      <c r="G21" s="75"/>
      <c r="H21" s="75">
        <v>5000</v>
      </c>
      <c r="I21" s="75"/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16500</v>
      </c>
      <c r="D22" s="75">
        <v>15000</v>
      </c>
      <c r="E22" s="75"/>
      <c r="F22" s="75">
        <v>1000</v>
      </c>
      <c r="G22" s="75"/>
      <c r="H22" s="75">
        <v>500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3500</v>
      </c>
      <c r="D23" s="75">
        <v>1500</v>
      </c>
      <c r="E23" s="75"/>
      <c r="F23" s="75">
        <v>1500</v>
      </c>
      <c r="G23" s="75"/>
      <c r="H23" s="75">
        <v>500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7000</v>
      </c>
      <c r="D24" s="75">
        <v>1000</v>
      </c>
      <c r="E24" s="75"/>
      <c r="F24" s="75">
        <v>5000</v>
      </c>
      <c r="G24" s="75"/>
      <c r="H24" s="75">
        <v>1000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C26+C27+C28+C29+C30+C31+C32</f>
        <v>61500</v>
      </c>
      <c r="D25" s="76">
        <f t="shared" ref="D25:K25" si="9">D26+D27+D28+D29+D30+D31+D32</f>
        <v>44500</v>
      </c>
      <c r="E25" s="76">
        <f t="shared" si="9"/>
        <v>0</v>
      </c>
      <c r="F25" s="76">
        <f t="shared" si="9"/>
        <v>9200</v>
      </c>
      <c r="G25" s="76">
        <f t="shared" si="9"/>
        <v>0</v>
      </c>
      <c r="H25" s="76">
        <f t="shared" si="9"/>
        <v>7800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10000</v>
      </c>
      <c r="D26" s="75">
        <v>9000</v>
      </c>
      <c r="E26" s="75"/>
      <c r="F26" s="75">
        <v>500</v>
      </c>
      <c r="G26" s="75"/>
      <c r="H26" s="75">
        <v>500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2" si="10">D27+E27+F27+H27+I27+J27+K27+G27</f>
        <v>4000</v>
      </c>
      <c r="D27" s="75">
        <v>2000</v>
      </c>
      <c r="E27" s="75"/>
      <c r="F27" s="75">
        <v>1500</v>
      </c>
      <c r="G27" s="75"/>
      <c r="H27" s="75">
        <v>500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2800</v>
      </c>
      <c r="D28" s="75">
        <v>1500</v>
      </c>
      <c r="E28" s="75"/>
      <c r="F28" s="75">
        <v>1000</v>
      </c>
      <c r="G28" s="75"/>
      <c r="H28" s="75">
        <v>300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9500</v>
      </c>
      <c r="D29" s="75">
        <v>8000</v>
      </c>
      <c r="E29" s="75"/>
      <c r="F29" s="75">
        <v>1000</v>
      </c>
      <c r="G29" s="75"/>
      <c r="H29" s="75">
        <v>500</v>
      </c>
      <c r="I29" s="75"/>
      <c r="J29" s="75"/>
      <c r="K29" s="75"/>
    </row>
    <row r="30" spans="1:13" ht="14.25" customHeight="1">
      <c r="A30" s="68">
        <v>3237</v>
      </c>
      <c r="B30" s="24" t="s">
        <v>53</v>
      </c>
      <c r="C30" s="75">
        <f t="shared" si="10"/>
        <v>15500</v>
      </c>
      <c r="D30" s="75">
        <v>13000</v>
      </c>
      <c r="E30" s="75"/>
      <c r="F30" s="75">
        <v>2000</v>
      </c>
      <c r="G30" s="75"/>
      <c r="H30" s="75">
        <v>500</v>
      </c>
      <c r="I30" s="75"/>
      <c r="J30" s="75"/>
      <c r="K30" s="75"/>
    </row>
    <row r="31" spans="1:13" ht="14.25" customHeight="1">
      <c r="A31" s="68">
        <v>3238</v>
      </c>
      <c r="B31" s="24" t="s">
        <v>54</v>
      </c>
      <c r="C31" s="75">
        <f t="shared" si="10"/>
        <v>6000</v>
      </c>
      <c r="D31" s="75">
        <v>5000</v>
      </c>
      <c r="E31" s="75"/>
      <c r="F31" s="75">
        <v>500</v>
      </c>
      <c r="G31" s="75"/>
      <c r="H31" s="75">
        <v>500</v>
      </c>
      <c r="I31" s="75"/>
      <c r="J31" s="75"/>
      <c r="K31" s="75"/>
    </row>
    <row r="32" spans="1:13" ht="14.25" customHeight="1">
      <c r="A32" s="68">
        <v>3239</v>
      </c>
      <c r="B32" s="24" t="s">
        <v>55</v>
      </c>
      <c r="C32" s="75">
        <f t="shared" si="10"/>
        <v>13700</v>
      </c>
      <c r="D32" s="75">
        <v>6000</v>
      </c>
      <c r="E32" s="75"/>
      <c r="F32" s="75">
        <v>2700</v>
      </c>
      <c r="G32" s="75"/>
      <c r="H32" s="75">
        <v>5000</v>
      </c>
      <c r="I32" s="75"/>
      <c r="J32" s="75"/>
      <c r="K32" s="75"/>
    </row>
    <row r="33" spans="1:13" ht="14.25" customHeight="1">
      <c r="A33" s="26">
        <v>324</v>
      </c>
      <c r="B33" s="27" t="s">
        <v>76</v>
      </c>
      <c r="C33" s="76">
        <f>D33+E33+F33+H33+I33+J33+K33+G33</f>
        <v>13000</v>
      </c>
      <c r="D33" s="76">
        <v>0</v>
      </c>
      <c r="E33" s="76">
        <v>0</v>
      </c>
      <c r="F33" s="76">
        <f>F34</f>
        <v>3000</v>
      </c>
      <c r="G33" s="76">
        <v>0</v>
      </c>
      <c r="H33" s="76">
        <f>H34</f>
        <v>10000</v>
      </c>
      <c r="I33" s="75"/>
      <c r="J33" s="75"/>
      <c r="K33" s="75"/>
    </row>
    <row r="34" spans="1:13" ht="14.25" customHeight="1">
      <c r="A34" s="68">
        <v>3241</v>
      </c>
      <c r="B34" s="24" t="s">
        <v>77</v>
      </c>
      <c r="C34" s="75">
        <f>D34+E34+F34+H34+I34+J34+K34+G34</f>
        <v>13000</v>
      </c>
      <c r="D34" s="75">
        <v>0</v>
      </c>
      <c r="E34" s="75"/>
      <c r="F34" s="75">
        <v>3000</v>
      </c>
      <c r="G34" s="75"/>
      <c r="H34" s="75">
        <v>10000</v>
      </c>
      <c r="I34" s="75"/>
      <c r="J34" s="75"/>
      <c r="K34" s="75"/>
    </row>
    <row r="35" spans="1:13" ht="14.25" customHeight="1">
      <c r="A35" s="26">
        <v>329</v>
      </c>
      <c r="B35" s="27" t="s">
        <v>56</v>
      </c>
      <c r="C35" s="76">
        <f>C36+C37+C38</f>
        <v>27000</v>
      </c>
      <c r="D35" s="76">
        <f t="shared" ref="D35:K35" si="11">D36+D37+D38</f>
        <v>17500</v>
      </c>
      <c r="E35" s="76">
        <f t="shared" si="11"/>
        <v>0</v>
      </c>
      <c r="F35" s="76">
        <f t="shared" si="11"/>
        <v>8300</v>
      </c>
      <c r="G35" s="76">
        <f t="shared" si="11"/>
        <v>0</v>
      </c>
      <c r="H35" s="76">
        <f t="shared" si="11"/>
        <v>1200</v>
      </c>
      <c r="I35" s="76">
        <f t="shared" si="11"/>
        <v>0</v>
      </c>
      <c r="J35" s="76">
        <f t="shared" si="11"/>
        <v>0</v>
      </c>
      <c r="K35" s="76">
        <f t="shared" si="11"/>
        <v>0</v>
      </c>
    </row>
    <row r="36" spans="1:13" ht="14.25" customHeight="1">
      <c r="A36" s="68">
        <v>3292</v>
      </c>
      <c r="B36" s="24" t="s">
        <v>57</v>
      </c>
      <c r="C36" s="75">
        <f>D36+E36+F36+H36+I36+J36+K36+G36</f>
        <v>4700</v>
      </c>
      <c r="D36" s="75">
        <v>3000</v>
      </c>
      <c r="E36" s="75"/>
      <c r="F36" s="75">
        <v>1500</v>
      </c>
      <c r="G36" s="75"/>
      <c r="H36" s="75">
        <v>200</v>
      </c>
      <c r="I36" s="75"/>
      <c r="J36" s="75"/>
      <c r="K36" s="75"/>
    </row>
    <row r="37" spans="1:13" ht="14.25" customHeight="1">
      <c r="A37" s="68">
        <v>3293</v>
      </c>
      <c r="B37" s="24" t="s">
        <v>58</v>
      </c>
      <c r="C37" s="75">
        <f t="shared" ref="C37:C38" si="12">D37+E37+F37+H37+I37+J37+K37+G37</f>
        <v>12500</v>
      </c>
      <c r="D37" s="75">
        <v>8000</v>
      </c>
      <c r="E37" s="75"/>
      <c r="F37" s="75">
        <v>4000</v>
      </c>
      <c r="G37" s="75"/>
      <c r="H37" s="75">
        <v>500</v>
      </c>
      <c r="I37" s="75"/>
      <c r="J37" s="75"/>
      <c r="K37" s="75"/>
    </row>
    <row r="38" spans="1:13" ht="14.25" customHeight="1">
      <c r="A38" s="68">
        <v>3299</v>
      </c>
      <c r="B38" s="24" t="s">
        <v>59</v>
      </c>
      <c r="C38" s="75">
        <f t="shared" si="12"/>
        <v>9800</v>
      </c>
      <c r="D38" s="75">
        <v>6500</v>
      </c>
      <c r="E38" s="75"/>
      <c r="F38" s="75">
        <v>2800</v>
      </c>
      <c r="G38" s="75"/>
      <c r="H38" s="75">
        <v>500</v>
      </c>
      <c r="I38" s="75"/>
      <c r="J38" s="75"/>
      <c r="K38" s="75"/>
    </row>
    <row r="39" spans="1:13" ht="14.25" customHeight="1">
      <c r="A39" s="69">
        <v>34</v>
      </c>
      <c r="B39" s="69" t="s">
        <v>60</v>
      </c>
      <c r="C39" s="76">
        <f t="shared" ref="C39:K40" si="13">C40</f>
        <v>6200</v>
      </c>
      <c r="D39" s="76">
        <f t="shared" si="13"/>
        <v>4000</v>
      </c>
      <c r="E39" s="76">
        <f t="shared" si="13"/>
        <v>200</v>
      </c>
      <c r="F39" s="76">
        <f t="shared" si="13"/>
        <v>1000</v>
      </c>
      <c r="G39" s="76">
        <f t="shared" si="13"/>
        <v>0</v>
      </c>
      <c r="H39" s="76">
        <f t="shared" si="13"/>
        <v>1000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6">
        <f>C41+C42</f>
        <v>6200</v>
      </c>
      <c r="D40" s="76">
        <f t="shared" si="13"/>
        <v>4000</v>
      </c>
      <c r="E40" s="76">
        <f>E41+E42</f>
        <v>200</v>
      </c>
      <c r="F40" s="76">
        <f t="shared" ref="F40:G40" si="14">F41+F42</f>
        <v>1000</v>
      </c>
      <c r="G40" s="76">
        <f t="shared" si="14"/>
        <v>0</v>
      </c>
      <c r="H40" s="76">
        <f>H41+H42</f>
        <v>1000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68">
        <v>3431</v>
      </c>
      <c r="B41" s="24" t="s">
        <v>62</v>
      </c>
      <c r="C41" s="75">
        <f>D41+E41+F41+H41+I41+J41+K41+G41</f>
        <v>5000</v>
      </c>
      <c r="D41" s="75">
        <v>4000</v>
      </c>
      <c r="E41" s="75"/>
      <c r="F41" s="75">
        <v>500</v>
      </c>
      <c r="G41" s="75"/>
      <c r="H41" s="75">
        <v>500</v>
      </c>
      <c r="I41" s="75"/>
      <c r="J41" s="75"/>
      <c r="K41" s="75"/>
      <c r="L41" s="14">
        <v>0</v>
      </c>
      <c r="M41" s="14">
        <v>0</v>
      </c>
    </row>
    <row r="42" spans="1:13" ht="14.25" customHeight="1">
      <c r="A42" s="68">
        <v>3432</v>
      </c>
      <c r="B42" s="24" t="s">
        <v>75</v>
      </c>
      <c r="C42" s="75">
        <f>D42+E42+F42+H42+I42+J42+K42+G42</f>
        <v>1200</v>
      </c>
      <c r="D42" s="75">
        <v>0</v>
      </c>
      <c r="E42" s="75">
        <v>200</v>
      </c>
      <c r="F42" s="75">
        <v>500</v>
      </c>
      <c r="G42" s="75"/>
      <c r="H42" s="75">
        <v>500</v>
      </c>
      <c r="I42" s="75"/>
      <c r="J42" s="75"/>
      <c r="K42" s="75"/>
    </row>
    <row r="43" spans="1:13" ht="14.25" customHeight="1">
      <c r="A43" s="69">
        <v>4</v>
      </c>
      <c r="B43" s="27" t="s">
        <v>63</v>
      </c>
      <c r="C43" s="76">
        <f>C44</f>
        <v>276000</v>
      </c>
      <c r="D43" s="76">
        <f t="shared" ref="D43:K44" si="15">D44</f>
        <v>86000</v>
      </c>
      <c r="E43" s="76">
        <f t="shared" si="15"/>
        <v>0</v>
      </c>
      <c r="F43" s="76">
        <f t="shared" si="15"/>
        <v>10000</v>
      </c>
      <c r="G43" s="76">
        <f t="shared" si="15"/>
        <v>0</v>
      </c>
      <c r="H43" s="76">
        <f t="shared" si="15"/>
        <v>150000</v>
      </c>
      <c r="I43" s="76">
        <f t="shared" si="15"/>
        <v>30000</v>
      </c>
      <c r="J43" s="76">
        <f t="shared" si="15"/>
        <v>0</v>
      </c>
      <c r="K43" s="76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0" t="s">
        <v>64</v>
      </c>
      <c r="C44" s="76">
        <f>C45</f>
        <v>276000</v>
      </c>
      <c r="D44" s="76">
        <f>D45</f>
        <v>86000</v>
      </c>
      <c r="E44" s="76">
        <f t="shared" si="15"/>
        <v>0</v>
      </c>
      <c r="F44" s="76">
        <f t="shared" si="15"/>
        <v>10000</v>
      </c>
      <c r="G44" s="76">
        <f t="shared" si="15"/>
        <v>0</v>
      </c>
      <c r="H44" s="76">
        <f t="shared" si="15"/>
        <v>150000</v>
      </c>
      <c r="I44" s="76">
        <f t="shared" si="15"/>
        <v>30000</v>
      </c>
      <c r="J44" s="76">
        <f t="shared" si="15"/>
        <v>0</v>
      </c>
      <c r="K44" s="76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6">
        <f t="shared" ref="C45:K45" si="16">C46</f>
        <v>276000</v>
      </c>
      <c r="D45" s="76">
        <f t="shared" si="16"/>
        <v>86000</v>
      </c>
      <c r="E45" s="76">
        <f t="shared" si="16"/>
        <v>0</v>
      </c>
      <c r="F45" s="76">
        <f t="shared" si="16"/>
        <v>10000</v>
      </c>
      <c r="G45" s="76">
        <f t="shared" si="16"/>
        <v>0</v>
      </c>
      <c r="H45" s="76">
        <f t="shared" si="16"/>
        <v>150000</v>
      </c>
      <c r="I45" s="76">
        <f t="shared" si="16"/>
        <v>30000</v>
      </c>
      <c r="J45" s="76">
        <f t="shared" si="16"/>
        <v>0</v>
      </c>
      <c r="K45" s="76">
        <f t="shared" si="16"/>
        <v>0</v>
      </c>
      <c r="L45" s="14">
        <v>0</v>
      </c>
      <c r="M45" s="14">
        <v>0</v>
      </c>
    </row>
    <row r="46" spans="1:13">
      <c r="A46" s="71">
        <v>4241</v>
      </c>
      <c r="B46" s="28" t="s">
        <v>67</v>
      </c>
      <c r="C46" s="77">
        <f>D46+E46+F46+H46+I46+J46+K46+G46</f>
        <v>276000</v>
      </c>
      <c r="D46" s="77">
        <v>86000</v>
      </c>
      <c r="E46" s="77"/>
      <c r="F46" s="77">
        <v>10000</v>
      </c>
      <c r="G46" s="77"/>
      <c r="H46" s="77">
        <v>150000</v>
      </c>
      <c r="I46" s="77">
        <v>30000</v>
      </c>
      <c r="J46" s="77"/>
      <c r="K46" s="77"/>
      <c r="L46" s="14">
        <v>0</v>
      </c>
      <c r="M46" s="14">
        <v>0</v>
      </c>
    </row>
    <row r="47" spans="1:13" ht="15">
      <c r="A47" s="29"/>
      <c r="B47" s="79" t="s">
        <v>69</v>
      </c>
      <c r="C47" s="78">
        <f t="shared" ref="C47:K47" si="17">C7+C43</f>
        <v>1523049.04</v>
      </c>
      <c r="D47" s="78">
        <f t="shared" si="17"/>
        <v>1120941.8799999999</v>
      </c>
      <c r="E47" s="78">
        <f t="shared" si="17"/>
        <v>200</v>
      </c>
      <c r="F47" s="78">
        <f t="shared" si="17"/>
        <v>55000</v>
      </c>
      <c r="G47" s="78">
        <f t="shared" si="17"/>
        <v>0</v>
      </c>
      <c r="H47" s="78">
        <f t="shared" si="17"/>
        <v>316907.16000000003</v>
      </c>
      <c r="I47" s="78">
        <f t="shared" si="17"/>
        <v>30000</v>
      </c>
      <c r="J47" s="78">
        <f t="shared" si="17"/>
        <v>0</v>
      </c>
      <c r="K47" s="78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22</vt:lpstr>
      <vt:lpstr>PRIHODI 23</vt:lpstr>
      <vt:lpstr>PRIHODI 24</vt:lpstr>
      <vt:lpstr>RASHODI 22</vt:lpstr>
      <vt:lpstr>RASHODI 23</vt:lpstr>
      <vt:lpstr>RASHODI 24</vt:lpstr>
      <vt:lpstr>'RASHODI 22'!Ispis_naslova</vt:lpstr>
      <vt:lpstr>'RASHODI 23'!Ispis_naslova</vt:lpstr>
      <vt:lpstr>'RASHODI 24'!Ispis_naslova</vt:lpstr>
      <vt:lpstr>'OPĆI DIO'!Podrucje_ispisa</vt:lpstr>
      <vt:lpstr>'PRIHODI 22'!Podrucje_ispisa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2022-05-31T10:14:02Z</cp:lastPrinted>
  <dcterms:created xsi:type="dcterms:W3CDTF">1996-10-14T23:33:28Z</dcterms:created>
  <dcterms:modified xsi:type="dcterms:W3CDTF">2022-05-31T10:14:05Z</dcterms:modified>
</cp:coreProperties>
</file>