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20" windowWidth="12120" windowHeight="9120" tabRatio="604"/>
  </bookViews>
  <sheets>
    <sheet name="OPĆI DIO" sheetId="7" r:id="rId1"/>
    <sheet name="PRIHODI 21" sheetId="5" r:id="rId2"/>
    <sheet name="PRIHODI 22" sheetId="4" r:id="rId3"/>
    <sheet name="PRIHODI 23" sheetId="9" r:id="rId4"/>
    <sheet name="RASHODI 21" sheetId="6" r:id="rId5"/>
    <sheet name="RASHODI 22" sheetId="10" r:id="rId6"/>
    <sheet name="RASHODI 23" sheetId="11" r:id="rId7"/>
  </sheets>
  <definedNames>
    <definedName name="_xlnm.Print_Titles" localSheetId="4">'RASHODI 21'!$3:$3</definedName>
    <definedName name="_xlnm.Print_Titles" localSheetId="5">'RASHODI 22'!$3:$3</definedName>
    <definedName name="_xlnm.Print_Titles" localSheetId="6">'RASHODI 23'!$3:$3</definedName>
    <definedName name="_xlnm.Print_Area" localSheetId="0">'OPĆI DIO'!$A$1:$H$24</definedName>
    <definedName name="_xlnm.Print_Area" localSheetId="1">'PRIHODI 21'!$A$1:$J$26</definedName>
  </definedNames>
  <calcPr calcId="124519"/>
</workbook>
</file>

<file path=xl/calcChain.xml><?xml version="1.0" encoding="utf-8"?>
<calcChain xmlns="http://schemas.openxmlformats.org/spreadsheetml/2006/main">
  <c r="G41" i="6"/>
  <c r="D25" l="1"/>
  <c r="E25"/>
  <c r="F25"/>
  <c r="G25"/>
  <c r="H25"/>
  <c r="I25"/>
  <c r="J25"/>
  <c r="K25"/>
  <c r="C30"/>
  <c r="I21" i="9" l="1"/>
  <c r="H21"/>
  <c r="G21"/>
  <c r="F21"/>
  <c r="E21"/>
  <c r="D21"/>
  <c r="C21"/>
  <c r="B21"/>
  <c r="I21" i="4"/>
  <c r="H21"/>
  <c r="G21"/>
  <c r="F21"/>
  <c r="E21"/>
  <c r="D21"/>
  <c r="C21"/>
  <c r="B21"/>
  <c r="F40" i="11"/>
  <c r="G40"/>
  <c r="G40" i="10"/>
  <c r="F40"/>
  <c r="F41" i="6"/>
  <c r="C44" i="11"/>
  <c r="E44"/>
  <c r="F44"/>
  <c r="G44"/>
  <c r="H44"/>
  <c r="I44"/>
  <c r="J44"/>
  <c r="J43" s="1"/>
  <c r="K44"/>
  <c r="D44"/>
  <c r="C44" i="10"/>
  <c r="E44"/>
  <c r="F44"/>
  <c r="F43" s="1"/>
  <c r="G44"/>
  <c r="H44"/>
  <c r="I44"/>
  <c r="J44"/>
  <c r="J43" s="1"/>
  <c r="K44"/>
  <c r="D44"/>
  <c r="C46" i="11"/>
  <c r="C45" s="1"/>
  <c r="C43" s="1"/>
  <c r="K45"/>
  <c r="J45"/>
  <c r="I45"/>
  <c r="H45"/>
  <c r="H43" s="1"/>
  <c r="G45"/>
  <c r="F45"/>
  <c r="E45"/>
  <c r="D45"/>
  <c r="D43" s="1"/>
  <c r="F43"/>
  <c r="K43"/>
  <c r="I43"/>
  <c r="G43"/>
  <c r="E43"/>
  <c r="C42"/>
  <c r="C41"/>
  <c r="K40"/>
  <c r="K39" s="1"/>
  <c r="J40"/>
  <c r="I40"/>
  <c r="I39" s="1"/>
  <c r="H40"/>
  <c r="G39"/>
  <c r="E40"/>
  <c r="E39" s="1"/>
  <c r="D40"/>
  <c r="C40"/>
  <c r="C39" s="1"/>
  <c r="J39"/>
  <c r="H39"/>
  <c r="F39"/>
  <c r="D39"/>
  <c r="C38"/>
  <c r="C37"/>
  <c r="C36"/>
  <c r="K35"/>
  <c r="J35"/>
  <c r="I35"/>
  <c r="H35"/>
  <c r="G35"/>
  <c r="F35"/>
  <c r="E35"/>
  <c r="D35"/>
  <c r="C34"/>
  <c r="H33"/>
  <c r="F33"/>
  <c r="C33" s="1"/>
  <c r="C32"/>
  <c r="C31"/>
  <c r="C30"/>
  <c r="C29"/>
  <c r="C28"/>
  <c r="C27"/>
  <c r="C26"/>
  <c r="K25"/>
  <c r="J25"/>
  <c r="I25"/>
  <c r="H25"/>
  <c r="G25"/>
  <c r="F25"/>
  <c r="E25"/>
  <c r="D25"/>
  <c r="C24"/>
  <c r="C23"/>
  <c r="C22"/>
  <c r="C21"/>
  <c r="K20"/>
  <c r="J20"/>
  <c r="I20"/>
  <c r="H20"/>
  <c r="G20"/>
  <c r="F20"/>
  <c r="E20"/>
  <c r="D20"/>
  <c r="C20"/>
  <c r="C19"/>
  <c r="C18"/>
  <c r="C17"/>
  <c r="M16"/>
  <c r="L16"/>
  <c r="K16"/>
  <c r="K15" s="1"/>
  <c r="J16"/>
  <c r="I16"/>
  <c r="I15" s="1"/>
  <c r="H16"/>
  <c r="G16"/>
  <c r="G15" s="1"/>
  <c r="F16"/>
  <c r="E16"/>
  <c r="E15" s="1"/>
  <c r="D16"/>
  <c r="C16"/>
  <c r="J15"/>
  <c r="H15"/>
  <c r="D15"/>
  <c r="C14"/>
  <c r="C13" s="1"/>
  <c r="K13"/>
  <c r="J13"/>
  <c r="I13"/>
  <c r="H13"/>
  <c r="G13"/>
  <c r="F13"/>
  <c r="E13"/>
  <c r="D13"/>
  <c r="C12"/>
  <c r="C11" s="1"/>
  <c r="K11"/>
  <c r="J11"/>
  <c r="I11"/>
  <c r="H11"/>
  <c r="G11"/>
  <c r="F11"/>
  <c r="E11"/>
  <c r="D11"/>
  <c r="C10"/>
  <c r="C9" s="1"/>
  <c r="K9"/>
  <c r="J9"/>
  <c r="J8" s="1"/>
  <c r="J7" s="1"/>
  <c r="I9"/>
  <c r="I8" s="1"/>
  <c r="I7" s="1"/>
  <c r="I47" s="1"/>
  <c r="H9"/>
  <c r="G9"/>
  <c r="F9"/>
  <c r="E9"/>
  <c r="E8" s="1"/>
  <c r="D9"/>
  <c r="M8"/>
  <c r="L8"/>
  <c r="K8"/>
  <c r="K7" s="1"/>
  <c r="K47" s="1"/>
  <c r="G8"/>
  <c r="C46" i="10"/>
  <c r="C45" s="1"/>
  <c r="K45"/>
  <c r="K43" s="1"/>
  <c r="J45"/>
  <c r="I45"/>
  <c r="H45"/>
  <c r="G45"/>
  <c r="G43" s="1"/>
  <c r="F45"/>
  <c r="E45"/>
  <c r="D45"/>
  <c r="C43"/>
  <c r="H43"/>
  <c r="D43"/>
  <c r="I43"/>
  <c r="E43"/>
  <c r="C42"/>
  <c r="C41"/>
  <c r="K40"/>
  <c r="K39" s="1"/>
  <c r="J40"/>
  <c r="I40"/>
  <c r="I39" s="1"/>
  <c r="H40"/>
  <c r="H39" s="1"/>
  <c r="G39"/>
  <c r="E40"/>
  <c r="E39" s="1"/>
  <c r="D40"/>
  <c r="D39" s="1"/>
  <c r="J39"/>
  <c r="F39"/>
  <c r="C38"/>
  <c r="C37"/>
  <c r="C36"/>
  <c r="K35"/>
  <c r="J35"/>
  <c r="I35"/>
  <c r="H35"/>
  <c r="G35"/>
  <c r="F35"/>
  <c r="E35"/>
  <c r="D35"/>
  <c r="C34"/>
  <c r="H33"/>
  <c r="F33"/>
  <c r="C32"/>
  <c r="C31"/>
  <c r="C30"/>
  <c r="C29"/>
  <c r="C28"/>
  <c r="C27"/>
  <c r="C26"/>
  <c r="K25"/>
  <c r="J25"/>
  <c r="I25"/>
  <c r="H25"/>
  <c r="G25"/>
  <c r="F25"/>
  <c r="E25"/>
  <c r="D25"/>
  <c r="C24"/>
  <c r="C23"/>
  <c r="C22"/>
  <c r="C21"/>
  <c r="C20" s="1"/>
  <c r="K20"/>
  <c r="J20"/>
  <c r="I20"/>
  <c r="H20"/>
  <c r="G20"/>
  <c r="F20"/>
  <c r="E20"/>
  <c r="D20"/>
  <c r="C19"/>
  <c r="C18"/>
  <c r="C17"/>
  <c r="C16" s="1"/>
  <c r="M16"/>
  <c r="L16"/>
  <c r="K16"/>
  <c r="K15" s="1"/>
  <c r="J16"/>
  <c r="I16"/>
  <c r="I15" s="1"/>
  <c r="H16"/>
  <c r="H15" s="1"/>
  <c r="G16"/>
  <c r="G15" s="1"/>
  <c r="F16"/>
  <c r="E16"/>
  <c r="E15" s="1"/>
  <c r="D16"/>
  <c r="J15"/>
  <c r="F15"/>
  <c r="C14"/>
  <c r="C13" s="1"/>
  <c r="K13"/>
  <c r="J13"/>
  <c r="I13"/>
  <c r="H13"/>
  <c r="G13"/>
  <c r="F13"/>
  <c r="E13"/>
  <c r="D13"/>
  <c r="C12"/>
  <c r="C11" s="1"/>
  <c r="K11"/>
  <c r="J11"/>
  <c r="I11"/>
  <c r="H11"/>
  <c r="G11"/>
  <c r="F11"/>
  <c r="E11"/>
  <c r="D11"/>
  <c r="C10"/>
  <c r="C9" s="1"/>
  <c r="K9"/>
  <c r="J9"/>
  <c r="J8" s="1"/>
  <c r="J7" s="1"/>
  <c r="I9"/>
  <c r="H9"/>
  <c r="G9"/>
  <c r="F9"/>
  <c r="F8" s="1"/>
  <c r="E9"/>
  <c r="D9"/>
  <c r="D8" s="1"/>
  <c r="M8"/>
  <c r="L8"/>
  <c r="K8"/>
  <c r="K7" s="1"/>
  <c r="I8"/>
  <c r="I7" s="1"/>
  <c r="I47" s="1"/>
  <c r="G8"/>
  <c r="G7" s="1"/>
  <c r="E8"/>
  <c r="E7" s="1"/>
  <c r="E41" i="6"/>
  <c r="D13"/>
  <c r="E13"/>
  <c r="F13"/>
  <c r="G13"/>
  <c r="H13"/>
  <c r="I13"/>
  <c r="J13"/>
  <c r="K13"/>
  <c r="F34"/>
  <c r="C12"/>
  <c r="C10"/>
  <c r="C9" s="1"/>
  <c r="C35"/>
  <c r="C47"/>
  <c r="C46" s="1"/>
  <c r="D9"/>
  <c r="E9"/>
  <c r="F9"/>
  <c r="G9"/>
  <c r="H9"/>
  <c r="I9"/>
  <c r="J9"/>
  <c r="K9"/>
  <c r="D11"/>
  <c r="E11"/>
  <c r="F11"/>
  <c r="G11"/>
  <c r="H11"/>
  <c r="I11"/>
  <c r="J11"/>
  <c r="K11"/>
  <c r="C11"/>
  <c r="C14"/>
  <c r="C13" s="1"/>
  <c r="D16"/>
  <c r="E16"/>
  <c r="F16"/>
  <c r="G16"/>
  <c r="H16"/>
  <c r="I16"/>
  <c r="J16"/>
  <c r="K16"/>
  <c r="C17"/>
  <c r="C18"/>
  <c r="C19"/>
  <c r="D20"/>
  <c r="E20"/>
  <c r="F20"/>
  <c r="G20"/>
  <c r="H20"/>
  <c r="I20"/>
  <c r="J20"/>
  <c r="K20"/>
  <c r="C21"/>
  <c r="C22"/>
  <c r="C23"/>
  <c r="C24"/>
  <c r="C26"/>
  <c r="C27"/>
  <c r="C28"/>
  <c r="C29"/>
  <c r="C31"/>
  <c r="C32"/>
  <c r="C33"/>
  <c r="H34"/>
  <c r="D36"/>
  <c r="E36"/>
  <c r="F36"/>
  <c r="G36"/>
  <c r="H36"/>
  <c r="I36"/>
  <c r="J36"/>
  <c r="K36"/>
  <c r="C37"/>
  <c r="C38"/>
  <c r="C39"/>
  <c r="J40"/>
  <c r="D41"/>
  <c r="D40" s="1"/>
  <c r="E40"/>
  <c r="F40"/>
  <c r="G40"/>
  <c r="H41"/>
  <c r="H40" s="1"/>
  <c r="I41"/>
  <c r="I40" s="1"/>
  <c r="J41"/>
  <c r="K41"/>
  <c r="K40" s="1"/>
  <c r="C42"/>
  <c r="C43"/>
  <c r="D46"/>
  <c r="E46"/>
  <c r="E45" s="1"/>
  <c r="E44" s="1"/>
  <c r="F46"/>
  <c r="G46"/>
  <c r="H46"/>
  <c r="I46"/>
  <c r="J46"/>
  <c r="K46"/>
  <c r="K45" s="1"/>
  <c r="K44" s="1"/>
  <c r="D48"/>
  <c r="E48"/>
  <c r="F48"/>
  <c r="G48"/>
  <c r="H48"/>
  <c r="I48"/>
  <c r="J48"/>
  <c r="K48"/>
  <c r="C49"/>
  <c r="C48" s="1"/>
  <c r="F6" i="7"/>
  <c r="G6"/>
  <c r="H6"/>
  <c r="F9"/>
  <c r="G9"/>
  <c r="H9"/>
  <c r="F21" i="5"/>
  <c r="C25" i="6" l="1"/>
  <c r="C40" i="10"/>
  <c r="C39" s="1"/>
  <c r="D15"/>
  <c r="C25"/>
  <c r="H15" i="6"/>
  <c r="C20"/>
  <c r="H8" i="10"/>
  <c r="E7" i="11"/>
  <c r="E47" s="1"/>
  <c r="H12" i="7"/>
  <c r="H23" s="1"/>
  <c r="G12"/>
  <c r="G23" s="1"/>
  <c r="B22" i="9"/>
  <c r="B22" i="4"/>
  <c r="C35" i="10"/>
  <c r="G7" i="11"/>
  <c r="G47" s="1"/>
  <c r="F7" i="10"/>
  <c r="J47" i="11"/>
  <c r="D8"/>
  <c r="D7" s="1"/>
  <c r="D47" s="1"/>
  <c r="F8"/>
  <c r="H8"/>
  <c r="H7" s="1"/>
  <c r="H47" s="1"/>
  <c r="F15"/>
  <c r="C25"/>
  <c r="C35"/>
  <c r="E47" i="10"/>
  <c r="F47"/>
  <c r="J47"/>
  <c r="G47"/>
  <c r="K47"/>
  <c r="C33"/>
  <c r="D7"/>
  <c r="D47" s="1"/>
  <c r="H7"/>
  <c r="H47" s="1"/>
  <c r="C8" i="11"/>
  <c r="C8" i="10"/>
  <c r="C15"/>
  <c r="C41" i="6"/>
  <c r="C40" s="1"/>
  <c r="C34"/>
  <c r="C45"/>
  <c r="C44" s="1"/>
  <c r="F15"/>
  <c r="I45"/>
  <c r="I44" s="1"/>
  <c r="J45"/>
  <c r="J44" s="1"/>
  <c r="H45"/>
  <c r="H44" s="1"/>
  <c r="F45"/>
  <c r="F44" s="1"/>
  <c r="D8"/>
  <c r="D45"/>
  <c r="D44" s="1"/>
  <c r="D15"/>
  <c r="J8"/>
  <c r="H8"/>
  <c r="J15"/>
  <c r="G45"/>
  <c r="G44" s="1"/>
  <c r="K15"/>
  <c r="I15"/>
  <c r="E15"/>
  <c r="K8"/>
  <c r="I8"/>
  <c r="G8"/>
  <c r="E8"/>
  <c r="C36"/>
  <c r="G15"/>
  <c r="G7" s="1"/>
  <c r="C16"/>
  <c r="F8"/>
  <c r="K7"/>
  <c r="K50" s="1"/>
  <c r="C8"/>
  <c r="J7"/>
  <c r="J50" s="1"/>
  <c r="F12" i="7"/>
  <c r="F23" s="1"/>
  <c r="E21" i="5"/>
  <c r="D21"/>
  <c r="C21"/>
  <c r="G21"/>
  <c r="H21"/>
  <c r="I21"/>
  <c r="B21"/>
  <c r="L8" i="6"/>
  <c r="M8"/>
  <c r="L16"/>
  <c r="M16"/>
  <c r="G50" l="1"/>
  <c r="H7"/>
  <c r="B22" i="5"/>
  <c r="C15" i="11"/>
  <c r="C15" i="6"/>
  <c r="C7" s="1"/>
  <c r="C50" s="1"/>
  <c r="C7" i="10"/>
  <c r="C47" s="1"/>
  <c r="C7" i="11"/>
  <c r="C47" s="1"/>
  <c r="F7"/>
  <c r="F47" s="1"/>
  <c r="D7" i="6"/>
  <c r="D50" s="1"/>
  <c r="H50"/>
  <c r="F7"/>
  <c r="F50" s="1"/>
  <c r="I7"/>
  <c r="I50" s="1"/>
  <c r="E7"/>
  <c r="E50" s="1"/>
</calcChain>
</file>

<file path=xl/sharedStrings.xml><?xml version="1.0" encoding="utf-8"?>
<sst xmlns="http://schemas.openxmlformats.org/spreadsheetml/2006/main" count="282" uniqueCount="109">
  <si>
    <t xml:space="preserve">Donacije </t>
  </si>
  <si>
    <t>u kunama</t>
  </si>
  <si>
    <t>Ukupno (po izvorima)</t>
  </si>
  <si>
    <t>Izvor</t>
  </si>
  <si>
    <t>Opći prihodi i primici</t>
  </si>
  <si>
    <t>Vlastiti prihodi</t>
  </si>
  <si>
    <t>Prihodi za posebne namjene</t>
  </si>
  <si>
    <t>Pomoći</t>
  </si>
  <si>
    <t>Donacije</t>
  </si>
  <si>
    <t>Naziv računa</t>
  </si>
  <si>
    <t xml:space="preserve"> Procjena 2005.</t>
  </si>
  <si>
    <t xml:space="preserve"> Procjena 2006.</t>
  </si>
  <si>
    <t>Prihodi od prodaje ili zamjene nefinancijjske imovine i naknade s naslova osiguranja</t>
  </si>
  <si>
    <t>Namjenski primici</t>
  </si>
  <si>
    <t>Oznaka rač.iz                                      računskog plana</t>
  </si>
  <si>
    <r>
      <t>prihoda i primitaka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                                                                                                                                      </t>
    </r>
  </si>
  <si>
    <t>Račun 
rashoda/
izdatka</t>
  </si>
  <si>
    <t>Prihodi od prodaje ili zamjene nefin. imovine i naknade s naslova osig.</t>
  </si>
  <si>
    <t>OPĆI DIO</t>
  </si>
  <si>
    <t>PRIHODI UKUPNO</t>
  </si>
  <si>
    <t>PRIHODI POSLOVANJA</t>
  </si>
  <si>
    <t>RASHODI UKUPNO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</si>
  <si>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</si>
  <si>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</si>
  <si>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</si>
  <si>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</si>
  <si>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</si>
  <si>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</si>
  <si>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6312 KAPITALNE POMOĆI OD INOZEMNIH VLADA</t>
  </si>
  <si>
    <t>6526 OSTALI NESPOMENUTI PRIHODI</t>
  </si>
  <si>
    <t>6711 PRIHODI ZA FINANCIRANJE RASHODA POSLOVANJA</t>
  </si>
  <si>
    <t>6712 PRIHODI ZA FINANCIRANJE RASHODA ZA NABAVU NEF.IMOVINE</t>
  </si>
  <si>
    <t>Proračunski korisnik GRADSKA KNJIŽNICA BELI MANASTIR</t>
  </si>
  <si>
    <t>RASHODI ZA ZAPOSLENE</t>
  </si>
  <si>
    <t>PLAĆE BRUTO</t>
  </si>
  <si>
    <t>Plaće za redovan rad</t>
  </si>
  <si>
    <t>DOPRINOSI NA PLAĆE</t>
  </si>
  <si>
    <t>Doprinos za obvezno ZO</t>
  </si>
  <si>
    <t>MATERIJALNI RASHODI</t>
  </si>
  <si>
    <t>NAKNADE TROŠKOVA ZAPOSLENIMA</t>
  </si>
  <si>
    <t>Službena putovanja</t>
  </si>
  <si>
    <t>Naknada za prijevoz</t>
  </si>
  <si>
    <t>Stručno usavršavanje zapos.</t>
  </si>
  <si>
    <t>RASHODI ZA MATERIJAL I ENERGIJU</t>
  </si>
  <si>
    <t>Uredski mat. i ostali mat.rashodi</t>
  </si>
  <si>
    <t>Energija</t>
  </si>
  <si>
    <t>Materijal i dijelovi za tek. i inv. održ.</t>
  </si>
  <si>
    <t>Sitan inventar i auto gume</t>
  </si>
  <si>
    <t>RASHODI ZA USLUGE</t>
  </si>
  <si>
    <t>Usluge telefona,pošte i prijevoza</t>
  </si>
  <si>
    <t>Usluge tek. i inv. održavanja</t>
  </si>
  <si>
    <t>Usluge promidžbe i informiranja</t>
  </si>
  <si>
    <t>Komunalne usluge</t>
  </si>
  <si>
    <t>Intelektualne usluge</t>
  </si>
  <si>
    <t>Računalne usluge</t>
  </si>
  <si>
    <t>Ostale usluge</t>
  </si>
  <si>
    <t>OSTALI NESPOMENUTI RASHODI</t>
  </si>
  <si>
    <t>Premije osiguranja</t>
  </si>
  <si>
    <t>Reprezentacija</t>
  </si>
  <si>
    <t>Ostali nespomenuti rashodi poslov.</t>
  </si>
  <si>
    <t>FINANCIJSKI RASHODI</t>
  </si>
  <si>
    <t>OSTALI FINANCIJSKI RASHODI</t>
  </si>
  <si>
    <t>Bankarske usl. i usl. platnog prom.</t>
  </si>
  <si>
    <t>RASHODI  ZA NABAVU NEFIN.IMOV.</t>
  </si>
  <si>
    <t>RASHODI ZA NABAVU NEPROIZ. DUGOTR. IMOVINE</t>
  </si>
  <si>
    <t>POSTROJENJA I OPREMA</t>
  </si>
  <si>
    <t>KNJIGE, UMJETNIČKA DJELA</t>
  </si>
  <si>
    <t>Knjige u knjižnicama</t>
  </si>
  <si>
    <t>RASHODI POSLOVANJA</t>
  </si>
  <si>
    <t>UKUPNO RASHODI:</t>
  </si>
  <si>
    <t>9221 VIŠAK PRIHODA</t>
  </si>
  <si>
    <t>Višak prihoda preneseni</t>
  </si>
  <si>
    <t>OSTALI RASHODI ZA ZAPOSLENE</t>
  </si>
  <si>
    <t>Ostali rashodi za zaposlene</t>
  </si>
  <si>
    <t>6311 TEKUĆE POMOĆI OD INOZEMNIH VLADA</t>
  </si>
  <si>
    <t>Negativne tečajne razlike</t>
  </si>
  <si>
    <t>NAKNADE TROŠKOVA OSOBAMA</t>
  </si>
  <si>
    <t>Naknade troš.osobama izvan rad.od.</t>
  </si>
  <si>
    <t>6361 TEKUĆE POMOĆI PROR.KOR. IZ PRORAČUNA KOJI IM NIJE NADLEŽAN</t>
  </si>
  <si>
    <t>6362 KAP. POMOĆI PROR.KOR. IZ PRORAČUNA KOJI IM NIJE NADLEŽAN</t>
  </si>
  <si>
    <t>PRIHODI OD PRODAJE NEFINANCIJSKE IMOVINE</t>
  </si>
  <si>
    <t>RASHODI ZA NABAVU NEFINANCIJSKE IMOVINE</t>
  </si>
  <si>
    <t>UKUPAN DONOS VIŠKA/MANJKA IZ PRETHODNE(IH) GODINA</t>
  </si>
  <si>
    <t>VIŠAK/MANJAK IZ PRETHODNE(IH) GODINE KOJI ĆE SE POKRITI/RASPOREDITI</t>
  </si>
  <si>
    <t>2021.</t>
  </si>
  <si>
    <t>Ukupno prihodi i primici za 2021.</t>
  </si>
  <si>
    <t>6341 TEKUĆE POMOĆI OD IZVANPROR.KORISNIKA</t>
  </si>
  <si>
    <t>1060 Program kulture, A100601 Djelatnost Gradske knjižnice Beli Manastir</t>
  </si>
  <si>
    <t>2022.</t>
  </si>
  <si>
    <t>Ukupno prihodi i primici za 2022.</t>
  </si>
  <si>
    <t>PLAN 
2022.</t>
  </si>
  <si>
    <t>6415 PRIHODI OD POZ. TEČ. RAZLIKA I VALUTNE KLAUZULE</t>
  </si>
  <si>
    <t>6632 KAPITALNE DONACIJE</t>
  </si>
  <si>
    <t>Projekcija plana
za 2022.</t>
  </si>
  <si>
    <t>Projekcija plana 
za 2023.</t>
  </si>
  <si>
    <t>2023.</t>
  </si>
  <si>
    <t>Ukupno prihodi i primici za 2023.</t>
  </si>
  <si>
    <t>PLAN 
2023.</t>
  </si>
  <si>
    <t>Zdravstvene i veterinarske usluge</t>
  </si>
  <si>
    <t>Uredska oprema i namještaj</t>
  </si>
  <si>
    <t>2. IZMJENE I DOPUNE FINANCIJSKOG PLANA GRADSKE KNJIŽNICE BELI MANASTIR  ZA 2021. I                                                                                                                                                PROJEKCIJA PLANA ZA  2022. I 2023. GODINU</t>
  </si>
  <si>
    <t>2. izmjene plana 
za 2021.</t>
  </si>
  <si>
    <t>2. IZMJENE I DOPUNE FINANCIJSKOG PLANA - Plan prihoda i primitaka za 2021.g.</t>
  </si>
  <si>
    <t>2. IZMJENE I DOPUNE FINANCIJSKOG PLANA - Plan prihoda i primitaka za 2022.g.</t>
  </si>
  <si>
    <t>2. IZMJENE I DOPUNE FINANCIJSKOG PLANA - Plan prihoda i primitaka za 2023.g.</t>
  </si>
  <si>
    <t>2. izmjene i dopune financijskog plana - Plan rashoda i izdataka za 2021.g.</t>
  </si>
  <si>
    <t>2. IZMJENE PLANA 
2021.</t>
  </si>
  <si>
    <t>2. izmjene i dopune financijskog plana - Plan rashoda i izdataka za 2022.g.</t>
  </si>
  <si>
    <t>2. izmjene i dopune financijskog plana - Plan rashoda i izdataka za 2023.g.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</si>
</sst>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sz val="10"/>
      <color indexed="8"/>
      <name val="MS Sans Serif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5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1" borderId="8" xfId="0" applyFont="1" applyFill="1" applyBorder="1" applyAlignment="1">
      <alignment horizontal="center"/>
    </xf>
    <xf numFmtId="0" fontId="1" fillId="1" borderId="9" xfId="0" applyFont="1" applyFill="1" applyBorder="1" applyAlignment="1">
      <alignment horizontal="right" vertical="center" wrapText="1"/>
    </xf>
    <xf numFmtId="0" fontId="1" fillId="1" borderId="10" xfId="0" applyFont="1" applyFill="1" applyBorder="1" applyAlignment="1">
      <alignment horizontal="left" wrapText="1"/>
    </xf>
    <xf numFmtId="0" fontId="1" fillId="0" borderId="16" xfId="0" applyFont="1" applyBorder="1" applyAlignment="1">
      <alignment wrapText="1"/>
    </xf>
    <xf numFmtId="0" fontId="1" fillId="0" borderId="2" xfId="0" applyFont="1" applyBorder="1"/>
    <xf numFmtId="0" fontId="2" fillId="0" borderId="0" xfId="0" quotePrefix="1" applyFont="1"/>
    <xf numFmtId="0" fontId="5" fillId="0" borderId="0" xfId="0" applyFont="1"/>
    <xf numFmtId="3" fontId="2" fillId="0" borderId="0" xfId="0" applyNumberFormat="1" applyFont="1"/>
    <xf numFmtId="0" fontId="7" fillId="0" borderId="0" xfId="0" applyFont="1" applyAlignment="1">
      <alignment horizontal="center" wrapText="1"/>
    </xf>
    <xf numFmtId="3" fontId="7" fillId="0" borderId="0" xfId="0" applyNumberFormat="1" applyFont="1"/>
    <xf numFmtId="3" fontId="7" fillId="0" borderId="21" xfId="0" applyNumberFormat="1" applyFont="1" applyBorder="1"/>
    <xf numFmtId="3" fontId="7" fillId="0" borderId="21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0" fontId="6" fillId="0" borderId="20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 wrapText="1"/>
    </xf>
    <xf numFmtId="0" fontId="6" fillId="0" borderId="19" xfId="0" applyNumberFormat="1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center" vertical="center" wrapText="1"/>
    </xf>
    <xf numFmtId="3" fontId="6" fillId="0" borderId="19" xfId="0" quotePrefix="1" applyNumberFormat="1" applyFont="1" applyBorder="1" applyAlignment="1">
      <alignment horizontal="center" wrapText="1"/>
    </xf>
    <xf numFmtId="3" fontId="6" fillId="0" borderId="0" xfId="0" applyNumberFormat="1" applyFont="1"/>
    <xf numFmtId="0" fontId="7" fillId="0" borderId="22" xfId="0" applyNumberFormat="1" applyFont="1" applyBorder="1" applyAlignment="1">
      <alignment vertical="center"/>
    </xf>
    <xf numFmtId="0" fontId="7" fillId="0" borderId="22" xfId="0" applyNumberFormat="1" applyFont="1" applyBorder="1" applyAlignment="1">
      <alignment horizontal="left" vertical="center"/>
    </xf>
    <xf numFmtId="0" fontId="6" fillId="0" borderId="22" xfId="0" applyNumberFormat="1" applyFont="1" applyBorder="1" applyAlignment="1">
      <alignment horizontal="center" vertical="center"/>
    </xf>
    <xf numFmtId="0" fontId="6" fillId="0" borderId="22" xfId="0" applyNumberFormat="1" applyFont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19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/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/>
    <xf numFmtId="0" fontId="13" fillId="0" borderId="0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left" wrapText="1"/>
    </xf>
    <xf numFmtId="0" fontId="14" fillId="0" borderId="0" xfId="1" applyNumberFormat="1" applyFont="1" applyFill="1" applyBorder="1" applyAlignment="1" applyProtection="1">
      <alignment wrapText="1"/>
    </xf>
    <xf numFmtId="0" fontId="15" fillId="0" borderId="18" xfId="1" quotePrefix="1" applyFont="1" applyBorder="1" applyAlignment="1">
      <alignment horizontal="left" wrapText="1"/>
    </xf>
    <xf numFmtId="0" fontId="15" fillId="0" borderId="19" xfId="1" quotePrefix="1" applyFont="1" applyBorder="1" applyAlignment="1">
      <alignment horizontal="left" wrapText="1"/>
    </xf>
    <xf numFmtId="0" fontId="15" fillId="0" borderId="19" xfId="1" quotePrefix="1" applyFont="1" applyBorder="1" applyAlignment="1">
      <alignment horizontal="center" wrapText="1"/>
    </xf>
    <xf numFmtId="0" fontId="15" fillId="0" borderId="19" xfId="1" quotePrefix="1" applyNumberFormat="1" applyFont="1" applyFill="1" applyBorder="1" applyAlignment="1" applyProtection="1">
      <alignment horizontal="left"/>
    </xf>
    <xf numFmtId="0" fontId="8" fillId="0" borderId="1" xfId="1" applyNumberFormat="1" applyFont="1" applyFill="1" applyBorder="1" applyAlignment="1" applyProtection="1">
      <alignment horizont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14" fillId="0" borderId="0" xfId="1" applyNumberFormat="1" applyFont="1" applyFill="1" applyBorder="1" applyAlignment="1" applyProtection="1"/>
    <xf numFmtId="0" fontId="15" fillId="0" borderId="19" xfId="1" quotePrefix="1" applyFont="1" applyBorder="1" applyAlignment="1">
      <alignment horizontal="left"/>
    </xf>
    <xf numFmtId="0" fontId="15" fillId="0" borderId="19" xfId="1" applyNumberFormat="1" applyFont="1" applyFill="1" applyBorder="1" applyAlignment="1" applyProtection="1">
      <alignment wrapText="1"/>
    </xf>
    <xf numFmtId="0" fontId="13" fillId="0" borderId="19" xfId="1" applyNumberFormat="1" applyFont="1" applyFill="1" applyBorder="1" applyAlignment="1" applyProtection="1">
      <alignment horizontal="center" wrapText="1"/>
    </xf>
    <xf numFmtId="0" fontId="12" fillId="0" borderId="0" xfId="1" quotePrefix="1" applyNumberFormat="1" applyFont="1" applyFill="1" applyBorder="1" applyAlignment="1" applyProtection="1">
      <alignment horizontal="left" wrapText="1"/>
    </xf>
    <xf numFmtId="0" fontId="9" fillId="0" borderId="0" xfId="1" applyNumberFormat="1" applyFont="1" applyFill="1" applyBorder="1" applyAlignment="1" applyProtection="1">
      <alignment horizontal="center"/>
    </xf>
    <xf numFmtId="4" fontId="15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horizontal="right"/>
    </xf>
    <xf numFmtId="4" fontId="13" fillId="0" borderId="1" xfId="1" applyNumberFormat="1" applyFont="1" applyFill="1" applyBorder="1" applyAlignment="1" applyProtection="1">
      <alignment horizontal="right" wrapText="1"/>
    </xf>
    <xf numFmtId="4" fontId="14" fillId="0" borderId="1" xfId="1" applyNumberFormat="1" applyFont="1" applyFill="1" applyBorder="1" applyAlignment="1" applyProtection="1"/>
    <xf numFmtId="0" fontId="16" fillId="0" borderId="6" xfId="0" applyFont="1" applyBorder="1" applyAlignment="1">
      <alignment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18" xfId="0" applyNumberFormat="1" applyFont="1" applyBorder="1"/>
    <xf numFmtId="4" fontId="2" fillId="0" borderId="7" xfId="0" applyNumberFormat="1" applyFont="1" applyBorder="1"/>
    <xf numFmtId="4" fontId="2" fillId="0" borderId="2" xfId="0" applyNumberFormat="1" applyFont="1" applyBorder="1"/>
    <xf numFmtId="4" fontId="2" fillId="0" borderId="1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/>
    </xf>
    <xf numFmtId="3" fontId="6" fillId="0" borderId="20" xfId="0" applyNumberFormat="1" applyFont="1" applyBorder="1" applyAlignment="1">
      <alignment horizontal="left"/>
    </xf>
    <xf numFmtId="0" fontId="6" fillId="0" borderId="0" xfId="0" applyNumberFormat="1" applyFont="1" applyAlignment="1">
      <alignment horizontal="left" vertical="center"/>
    </xf>
    <xf numFmtId="0" fontId="7" fillId="0" borderId="22" xfId="0" applyNumberFormat="1" applyFont="1" applyBorder="1" applyAlignment="1">
      <alignment horizontal="right" vertical="center"/>
    </xf>
    <xf numFmtId="0" fontId="6" fillId="0" borderId="22" xfId="0" applyNumberFormat="1" applyFont="1" applyBorder="1" applyAlignment="1">
      <alignment horizontal="left" vertical="center"/>
    </xf>
    <xf numFmtId="0" fontId="6" fillId="0" borderId="22" xfId="0" applyNumberFormat="1" applyFont="1" applyBorder="1" applyAlignment="1">
      <alignment vertical="center" wrapText="1"/>
    </xf>
    <xf numFmtId="0" fontId="7" fillId="0" borderId="0" xfId="0" applyNumberFormat="1" applyFont="1" applyAlignment="1">
      <alignment horizontal="right" vertical="center"/>
    </xf>
    <xf numFmtId="3" fontId="6" fillId="0" borderId="0" xfId="0" quotePrefix="1" applyNumberFormat="1" applyFont="1" applyBorder="1" applyAlignment="1">
      <alignment horizontal="center" wrapText="1"/>
    </xf>
    <xf numFmtId="0" fontId="6" fillId="0" borderId="0" xfId="0" applyNumberFormat="1" applyFont="1" applyBorder="1" applyAlignment="1">
      <alignment horizontal="left" vertical="center" wrapText="1"/>
    </xf>
    <xf numFmtId="4" fontId="6" fillId="0" borderId="0" xfId="0" applyNumberFormat="1" applyFont="1" applyAlignment="1">
      <alignment vertical="center"/>
    </xf>
    <xf numFmtId="4" fontId="7" fillId="0" borderId="22" xfId="0" applyNumberFormat="1" applyFont="1" applyBorder="1" applyAlignment="1">
      <alignment vertical="center"/>
    </xf>
    <xf numFmtId="4" fontId="6" fillId="0" borderId="22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4" fontId="6" fillId="0" borderId="19" xfId="0" applyNumberFormat="1" applyFont="1" applyBorder="1" applyAlignment="1">
      <alignment vertical="center"/>
    </xf>
    <xf numFmtId="0" fontId="6" fillId="0" borderId="19" xfId="0" applyNumberFormat="1" applyFont="1" applyBorder="1" applyAlignment="1">
      <alignment horizontal="left" vertical="center"/>
    </xf>
    <xf numFmtId="4" fontId="6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/>
    </xf>
    <xf numFmtId="0" fontId="16" fillId="0" borderId="26" xfId="0" applyFont="1" applyBorder="1" applyAlignment="1">
      <alignment wrapText="1"/>
    </xf>
    <xf numFmtId="4" fontId="2" fillId="0" borderId="26" xfId="0" applyNumberFormat="1" applyFont="1" applyBorder="1"/>
    <xf numFmtId="4" fontId="2" fillId="0" borderId="26" xfId="0" applyNumberFormat="1" applyFont="1" applyBorder="1" applyAlignment="1">
      <alignment horizontal="right"/>
    </xf>
    <xf numFmtId="4" fontId="2" fillId="0" borderId="15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4" fontId="17" fillId="0" borderId="28" xfId="0" applyNumberFormat="1" applyFont="1" applyBorder="1" applyAlignment="1">
      <alignment horizontal="right" vertical="center" wrapText="1"/>
    </xf>
    <xf numFmtId="0" fontId="9" fillId="0" borderId="0" xfId="1" applyNumberFormat="1" applyFont="1" applyFill="1" applyBorder="1" applyAlignment="1" applyProtection="1"/>
    <xf numFmtId="0" fontId="13" fillId="0" borderId="19" xfId="1" applyNumberFormat="1" applyFont="1" applyFill="1" applyBorder="1" applyAlignment="1" applyProtection="1">
      <alignment wrapText="1"/>
    </xf>
    <xf numFmtId="4" fontId="15" fillId="3" borderId="1" xfId="1" applyNumberFormat="1" applyFont="1" applyFill="1" applyBorder="1" applyAlignment="1" applyProtection="1">
      <alignment horizontal="center" wrapText="1"/>
    </xf>
    <xf numFmtId="0" fontId="16" fillId="3" borderId="18" xfId="1" applyFont="1" applyFill="1" applyBorder="1" applyAlignment="1">
      <alignment horizontal="left"/>
    </xf>
    <xf numFmtId="0" fontId="18" fillId="3" borderId="19" xfId="1" applyNumberFormat="1" applyFont="1" applyFill="1" applyBorder="1" applyAlignment="1" applyProtection="1"/>
    <xf numFmtId="4" fontId="15" fillId="3" borderId="1" xfId="1" applyNumberFormat="1" applyFont="1" applyFill="1" applyBorder="1" applyAlignment="1">
      <alignment horizontal="right"/>
    </xf>
    <xf numFmtId="4" fontId="15" fillId="3" borderId="1" xfId="1" applyNumberFormat="1" applyFont="1" applyFill="1" applyBorder="1" applyAlignment="1" applyProtection="1">
      <alignment horizontal="right" wrapText="1"/>
    </xf>
    <xf numFmtId="4" fontId="15" fillId="3" borderId="18" xfId="1" applyNumberFormat="1" applyFont="1" applyFill="1" applyBorder="1" applyAlignment="1">
      <alignment horizontal="right"/>
    </xf>
    <xf numFmtId="4" fontId="2" fillId="0" borderId="31" xfId="0" applyNumberFormat="1" applyFont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wrapText="1"/>
    </xf>
    <xf numFmtId="4" fontId="2" fillId="0" borderId="31" xfId="0" applyNumberFormat="1" applyFont="1" applyBorder="1" applyAlignment="1">
      <alignment horizontal="right" wrapText="1"/>
    </xf>
    <xf numFmtId="4" fontId="2" fillId="0" borderId="32" xfId="0" applyNumberFormat="1" applyFont="1" applyBorder="1" applyAlignment="1">
      <alignment horizontal="center" vertical="center" wrapText="1"/>
    </xf>
    <xf numFmtId="4" fontId="2" fillId="0" borderId="33" xfId="0" applyNumberFormat="1" applyFont="1" applyBorder="1" applyAlignment="1">
      <alignment horizontal="center" vertical="center" wrapText="1"/>
    </xf>
    <xf numFmtId="4" fontId="8" fillId="3" borderId="18" xfId="1" applyNumberFormat="1" applyFont="1" applyFill="1" applyBorder="1" applyAlignment="1" applyProtection="1">
      <alignment horizontal="right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" fontId="2" fillId="0" borderId="11" xfId="0" applyNumberFormat="1" applyFont="1" applyBorder="1" applyAlignment="1">
      <alignment wrapText="1"/>
    </xf>
    <xf numFmtId="4" fontId="8" fillId="3" borderId="1" xfId="1" applyNumberFormat="1" applyFont="1" applyFill="1" applyBorder="1" applyAlignment="1" applyProtection="1">
      <alignment horizontal="right" wrapText="1"/>
    </xf>
    <xf numFmtId="0" fontId="16" fillId="0" borderId="18" xfId="1" applyNumberFormat="1" applyFont="1" applyFill="1" applyBorder="1" applyAlignment="1" applyProtection="1">
      <alignment horizontal="left" wrapText="1"/>
    </xf>
    <xf numFmtId="0" fontId="16" fillId="0" borderId="19" xfId="1" applyNumberFormat="1" applyFont="1" applyFill="1" applyBorder="1" applyAlignment="1" applyProtection="1">
      <alignment horizontal="left" wrapText="1"/>
    </xf>
    <xf numFmtId="0" fontId="16" fillId="0" borderId="30" xfId="1" applyNumberFormat="1" applyFont="1" applyFill="1" applyBorder="1" applyAlignment="1" applyProtection="1">
      <alignment horizontal="left" wrapText="1"/>
    </xf>
    <xf numFmtId="0" fontId="16" fillId="3" borderId="18" xfId="1" quotePrefix="1" applyNumberFormat="1" applyFont="1" applyFill="1" applyBorder="1" applyAlignment="1" applyProtection="1">
      <alignment horizontal="left" wrapText="1"/>
    </xf>
    <xf numFmtId="0" fontId="16" fillId="3" borderId="19" xfId="1" quotePrefix="1" applyNumberFormat="1" applyFont="1" applyFill="1" applyBorder="1" applyAlignment="1" applyProtection="1">
      <alignment horizontal="left" wrapText="1"/>
    </xf>
    <xf numFmtId="0" fontId="16" fillId="3" borderId="30" xfId="1" quotePrefix="1" applyNumberFormat="1" applyFont="1" applyFill="1" applyBorder="1" applyAlignment="1" applyProtection="1">
      <alignment horizontal="left" wrapText="1"/>
    </xf>
    <xf numFmtId="0" fontId="16" fillId="0" borderId="18" xfId="1" quotePrefix="1" applyNumberFormat="1" applyFont="1" applyFill="1" applyBorder="1" applyAlignment="1" applyProtection="1">
      <alignment horizontal="left" wrapText="1"/>
    </xf>
    <xf numFmtId="0" fontId="16" fillId="0" borderId="19" xfId="1" quotePrefix="1" applyNumberFormat="1" applyFont="1" applyFill="1" applyBorder="1" applyAlignment="1" applyProtection="1">
      <alignment horizontal="left" wrapText="1"/>
    </xf>
    <xf numFmtId="0" fontId="16" fillId="0" borderId="30" xfId="1" quotePrefix="1" applyNumberFormat="1" applyFont="1" applyFill="1" applyBorder="1" applyAlignment="1" applyProtection="1">
      <alignment horizontal="left" wrapText="1"/>
    </xf>
    <xf numFmtId="0" fontId="16" fillId="0" borderId="18" xfId="1" quotePrefix="1" applyFont="1" applyBorder="1" applyAlignment="1">
      <alignment horizontal="left"/>
    </xf>
    <xf numFmtId="0" fontId="16" fillId="0" borderId="19" xfId="1" quotePrefix="1" applyFont="1" applyBorder="1" applyAlignment="1">
      <alignment horizontal="left"/>
    </xf>
    <xf numFmtId="0" fontId="16" fillId="0" borderId="30" xfId="1" quotePrefix="1" applyFont="1" applyBorder="1" applyAlignment="1">
      <alignment horizontal="left"/>
    </xf>
    <xf numFmtId="0" fontId="12" fillId="0" borderId="19" xfId="1" applyNumberFormat="1" applyFont="1" applyFill="1" applyBorder="1" applyAlignment="1" applyProtection="1">
      <alignment horizontal="center" vertical="center" wrapText="1"/>
    </xf>
    <xf numFmtId="0" fontId="15" fillId="3" borderId="18" xfId="1" applyNumberFormat="1" applyFont="1" applyFill="1" applyBorder="1" applyAlignment="1" applyProtection="1">
      <alignment horizontal="left" wrapText="1"/>
    </xf>
    <xf numFmtId="0" fontId="0" fillId="3" borderId="19" xfId="0" applyFill="1" applyBorder="1"/>
    <xf numFmtId="0" fontId="0" fillId="3" borderId="30" xfId="0" applyFill="1" applyBorder="1"/>
    <xf numFmtId="0" fontId="12" fillId="0" borderId="19" xfId="1" quotePrefix="1" applyNumberFormat="1" applyFont="1" applyFill="1" applyBorder="1" applyAlignment="1" applyProtection="1">
      <alignment horizontal="center" vertical="center" wrapText="1"/>
    </xf>
    <xf numFmtId="0" fontId="15" fillId="3" borderId="19" xfId="1" applyNumberFormat="1" applyFont="1" applyFill="1" applyBorder="1" applyAlignment="1" applyProtection="1">
      <alignment horizontal="left" wrapText="1"/>
    </xf>
    <xf numFmtId="0" fontId="15" fillId="3" borderId="30" xfId="1" applyNumberFormat="1" applyFont="1" applyFill="1" applyBorder="1" applyAlignment="1" applyProtection="1">
      <alignment horizontal="left" wrapText="1"/>
    </xf>
    <xf numFmtId="0" fontId="12" fillId="0" borderId="0" xfId="1" applyNumberFormat="1" applyFont="1" applyFill="1" applyBorder="1" applyAlignment="1" applyProtection="1">
      <alignment horizontal="center" vertical="center" wrapText="1"/>
    </xf>
    <xf numFmtId="0" fontId="16" fillId="3" borderId="18" xfId="1" applyNumberFormat="1" applyFont="1" applyFill="1" applyBorder="1" applyAlignment="1" applyProtection="1">
      <alignment horizontal="left" wrapText="1"/>
    </xf>
    <xf numFmtId="0" fontId="16" fillId="3" borderId="19" xfId="1" applyNumberFormat="1" applyFont="1" applyFill="1" applyBorder="1" applyAlignment="1" applyProtection="1">
      <alignment horizontal="left" wrapText="1"/>
    </xf>
    <xf numFmtId="0" fontId="16" fillId="3" borderId="30" xfId="1" applyNumberFormat="1" applyFont="1" applyFill="1" applyBorder="1" applyAlignment="1" applyProtection="1">
      <alignment horizontal="left" wrapText="1"/>
    </xf>
    <xf numFmtId="0" fontId="2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0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0" borderId="20" xfId="0" applyNumberFormat="1" applyFont="1" applyBorder="1" applyAlignment="1">
      <alignment horizontal="left"/>
    </xf>
    <xf numFmtId="0" fontId="0" fillId="0" borderId="20" xfId="0" applyBorder="1" applyAlignment="1"/>
  </cellXfs>
  <cellStyles count="2">
    <cellStyle name="Normal 2" xfId="1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3083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3084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9050" y="990600"/>
          <a:ext cx="2409825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9050" y="990600"/>
          <a:ext cx="2409825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F6" sqref="F6"/>
    </sheetView>
  </sheetViews>
  <sheetFormatPr defaultColWidth="11.42578125" defaultRowHeight="12.75"/>
  <cols>
    <col min="1" max="2" width="4.28515625" style="94" customWidth="1"/>
    <col min="3" max="3" width="5.5703125" style="94" customWidth="1"/>
    <col min="4" max="4" width="5.28515625" style="51" customWidth="1"/>
    <col min="5" max="5" width="44.7109375" style="94" customWidth="1"/>
    <col min="6" max="6" width="15.140625" style="94" bestFit="1" customWidth="1"/>
    <col min="7" max="7" width="17.28515625" style="94" customWidth="1"/>
    <col min="8" max="8" width="16.7109375" style="94" customWidth="1"/>
    <col min="9" max="16384" width="11.42578125" style="94"/>
  </cols>
  <sheetData>
    <row r="1" spans="1:9" ht="57" customHeight="1">
      <c r="A1" s="131" t="s">
        <v>100</v>
      </c>
      <c r="B1" s="131"/>
      <c r="C1" s="131"/>
      <c r="D1" s="131"/>
      <c r="E1" s="131"/>
      <c r="F1" s="131"/>
      <c r="G1" s="131"/>
      <c r="H1" s="131"/>
    </row>
    <row r="2" spans="1:9" s="35" customFormat="1" ht="26.25" customHeight="1">
      <c r="A2" s="131" t="s">
        <v>18</v>
      </c>
      <c r="B2" s="131"/>
      <c r="C2" s="131"/>
      <c r="D2" s="131"/>
      <c r="E2" s="131"/>
      <c r="F2" s="131"/>
      <c r="G2" s="131"/>
      <c r="H2" s="131"/>
    </row>
    <row r="3" spans="1:9" ht="25.5" customHeight="1">
      <c r="A3" s="131"/>
      <c r="B3" s="131"/>
      <c r="C3" s="131"/>
      <c r="D3" s="131"/>
      <c r="E3" s="131"/>
      <c r="F3" s="131"/>
      <c r="G3" s="131"/>
      <c r="H3" s="131"/>
    </row>
    <row r="4" spans="1:9" ht="9" customHeight="1">
      <c r="A4" s="36"/>
      <c r="B4" s="37"/>
      <c r="C4" s="37"/>
      <c r="D4" s="37"/>
      <c r="E4" s="37"/>
    </row>
    <row r="5" spans="1:9" ht="39.75" customHeight="1">
      <c r="A5" s="38"/>
      <c r="B5" s="39"/>
      <c r="C5" s="39"/>
      <c r="D5" s="40"/>
      <c r="E5" s="41"/>
      <c r="F5" s="42" t="s">
        <v>101</v>
      </c>
      <c r="G5" s="42" t="s">
        <v>93</v>
      </c>
      <c r="H5" s="43" t="s">
        <v>94</v>
      </c>
      <c r="I5" s="44"/>
    </row>
    <row r="6" spans="1:9" ht="27.75" customHeight="1">
      <c r="A6" s="132" t="s">
        <v>19</v>
      </c>
      <c r="B6" s="133"/>
      <c r="C6" s="133"/>
      <c r="D6" s="133"/>
      <c r="E6" s="134"/>
      <c r="F6" s="96">
        <f>F7+F8</f>
        <v>1500935.14</v>
      </c>
      <c r="G6" s="96">
        <f t="shared" ref="G6:H6" si="0">G7+G8</f>
        <v>1458573.56</v>
      </c>
      <c r="H6" s="96">
        <f t="shared" si="0"/>
        <v>1467832.56</v>
      </c>
      <c r="I6" s="45"/>
    </row>
    <row r="7" spans="1:9" ht="22.5" customHeight="1">
      <c r="A7" s="112" t="s">
        <v>20</v>
      </c>
      <c r="B7" s="113"/>
      <c r="C7" s="113"/>
      <c r="D7" s="113"/>
      <c r="E7" s="114"/>
      <c r="F7" s="53">
        <v>1500935.14</v>
      </c>
      <c r="G7" s="53">
        <v>1458573.56</v>
      </c>
      <c r="H7" s="53">
        <v>1467832.56</v>
      </c>
    </row>
    <row r="8" spans="1:9" ht="22.5" customHeight="1">
      <c r="A8" s="121" t="s">
        <v>80</v>
      </c>
      <c r="B8" s="122"/>
      <c r="C8" s="122"/>
      <c r="D8" s="122"/>
      <c r="E8" s="123"/>
      <c r="F8" s="53">
        <v>0</v>
      </c>
      <c r="G8" s="53">
        <v>0</v>
      </c>
      <c r="H8" s="53">
        <v>0</v>
      </c>
    </row>
    <row r="9" spans="1:9" ht="22.5" customHeight="1">
      <c r="A9" s="97" t="s">
        <v>21</v>
      </c>
      <c r="B9" s="98"/>
      <c r="C9" s="98"/>
      <c r="D9" s="98"/>
      <c r="E9" s="98"/>
      <c r="F9" s="99">
        <f>F10+F11</f>
        <v>1621048.9</v>
      </c>
      <c r="G9" s="99">
        <f t="shared" ref="G9:H9" si="1">G10+G11</f>
        <v>1458573.56</v>
      </c>
      <c r="H9" s="99">
        <f t="shared" si="1"/>
        <v>1467832.56</v>
      </c>
    </row>
    <row r="10" spans="1:9" ht="22.5" customHeight="1">
      <c r="A10" s="118" t="s">
        <v>22</v>
      </c>
      <c r="B10" s="119"/>
      <c r="C10" s="119"/>
      <c r="D10" s="119"/>
      <c r="E10" s="120"/>
      <c r="F10" s="54">
        <v>1280048.8999999999</v>
      </c>
      <c r="G10" s="54">
        <v>1182573.56</v>
      </c>
      <c r="H10" s="54">
        <v>1191832.56</v>
      </c>
    </row>
    <row r="11" spans="1:9" ht="22.5" customHeight="1">
      <c r="A11" s="121" t="s">
        <v>81</v>
      </c>
      <c r="B11" s="122"/>
      <c r="C11" s="122"/>
      <c r="D11" s="122"/>
      <c r="E11" s="123"/>
      <c r="F11" s="54">
        <v>341000</v>
      </c>
      <c r="G11" s="54">
        <v>276000</v>
      </c>
      <c r="H11" s="54">
        <v>276000</v>
      </c>
    </row>
    <row r="12" spans="1:9" ht="22.5" customHeight="1">
      <c r="A12" s="115" t="s">
        <v>23</v>
      </c>
      <c r="B12" s="116"/>
      <c r="C12" s="116"/>
      <c r="D12" s="116"/>
      <c r="E12" s="117"/>
      <c r="F12" s="100">
        <f>F6-F9</f>
        <v>-120113.76000000001</v>
      </c>
      <c r="G12" s="100">
        <f>+G6-G9</f>
        <v>0</v>
      </c>
      <c r="H12" s="100">
        <f>+H6-H9</f>
        <v>0</v>
      </c>
    </row>
    <row r="13" spans="1:9" ht="25.5" customHeight="1">
      <c r="A13" s="124"/>
      <c r="B13" s="124"/>
      <c r="C13" s="124"/>
      <c r="D13" s="124"/>
      <c r="E13" s="124"/>
      <c r="F13" s="124"/>
      <c r="G13" s="124"/>
      <c r="H13" s="124"/>
    </row>
    <row r="14" spans="1:9" ht="40.5" customHeight="1">
      <c r="A14" s="38"/>
      <c r="B14" s="39"/>
      <c r="C14" s="39"/>
      <c r="D14" s="40"/>
      <c r="E14" s="41"/>
      <c r="F14" s="42" t="s">
        <v>101</v>
      </c>
      <c r="G14" s="42" t="s">
        <v>93</v>
      </c>
      <c r="H14" s="43" t="s">
        <v>94</v>
      </c>
    </row>
    <row r="15" spans="1:9" ht="35.25" customHeight="1">
      <c r="A15" s="125" t="s">
        <v>82</v>
      </c>
      <c r="B15" s="129"/>
      <c r="C15" s="129"/>
      <c r="D15" s="129"/>
      <c r="E15" s="130"/>
      <c r="F15" s="107">
        <v>120113.76</v>
      </c>
      <c r="G15" s="107">
        <v>5000</v>
      </c>
      <c r="H15" s="111">
        <v>5000</v>
      </c>
    </row>
    <row r="16" spans="1:9" ht="33.75" customHeight="1">
      <c r="A16" s="125" t="s">
        <v>83</v>
      </c>
      <c r="B16" s="126"/>
      <c r="C16" s="126"/>
      <c r="D16" s="126"/>
      <c r="E16" s="127"/>
      <c r="F16" s="101">
        <v>120113.76</v>
      </c>
      <c r="G16" s="101">
        <v>0</v>
      </c>
      <c r="H16" s="100">
        <v>0</v>
      </c>
    </row>
    <row r="17" spans="1:8" s="46" customFormat="1" ht="25.5" customHeight="1">
      <c r="A17" s="128"/>
      <c r="B17" s="128"/>
      <c r="C17" s="128"/>
      <c r="D17" s="128"/>
      <c r="E17" s="128"/>
      <c r="F17" s="128"/>
      <c r="G17" s="128"/>
      <c r="H17" s="128"/>
    </row>
    <row r="18" spans="1:8" s="46" customFormat="1" ht="39.75" customHeight="1">
      <c r="A18" s="38"/>
      <c r="B18" s="39"/>
      <c r="C18" s="39"/>
      <c r="D18" s="40"/>
      <c r="E18" s="41"/>
      <c r="F18" s="42" t="s">
        <v>101</v>
      </c>
      <c r="G18" s="42" t="s">
        <v>93</v>
      </c>
      <c r="H18" s="43" t="s">
        <v>94</v>
      </c>
    </row>
    <row r="19" spans="1:8" s="46" customFormat="1" ht="22.5" customHeight="1">
      <c r="A19" s="112" t="s">
        <v>24</v>
      </c>
      <c r="B19" s="113"/>
      <c r="C19" s="113"/>
      <c r="D19" s="113"/>
      <c r="E19" s="114"/>
      <c r="F19" s="52"/>
      <c r="G19" s="52"/>
      <c r="H19" s="52"/>
    </row>
    <row r="20" spans="1:8" s="46" customFormat="1" ht="22.5" customHeight="1">
      <c r="A20" s="112" t="s">
        <v>25</v>
      </c>
      <c r="B20" s="113"/>
      <c r="C20" s="113"/>
      <c r="D20" s="113"/>
      <c r="E20" s="114"/>
      <c r="F20" s="52"/>
      <c r="G20" s="52"/>
      <c r="H20" s="52"/>
    </row>
    <row r="21" spans="1:8" s="46" customFormat="1" ht="22.5" customHeight="1">
      <c r="A21" s="115" t="s">
        <v>26</v>
      </c>
      <c r="B21" s="116"/>
      <c r="C21" s="116"/>
      <c r="D21" s="116"/>
      <c r="E21" s="117"/>
      <c r="F21" s="99"/>
      <c r="G21" s="99"/>
      <c r="H21" s="99"/>
    </row>
    <row r="22" spans="1:8" s="46" customFormat="1" ht="15" customHeight="1">
      <c r="A22" s="47"/>
      <c r="B22" s="48"/>
      <c r="C22" s="95"/>
      <c r="D22" s="49"/>
      <c r="E22" s="48"/>
      <c r="F22" s="55"/>
      <c r="G22" s="55"/>
      <c r="H22" s="55"/>
    </row>
    <row r="23" spans="1:8" s="46" customFormat="1" ht="22.5" customHeight="1">
      <c r="A23" s="118" t="s">
        <v>27</v>
      </c>
      <c r="B23" s="119"/>
      <c r="C23" s="119"/>
      <c r="D23" s="119"/>
      <c r="E23" s="120"/>
      <c r="F23" s="52">
        <f>SUM(F12,F16,F21)</f>
        <v>0</v>
      </c>
      <c r="G23" s="52">
        <f>SUM(G12,G16,G21)</f>
        <v>0</v>
      </c>
      <c r="H23" s="52">
        <f>SUM(H12,H16,H21)</f>
        <v>0</v>
      </c>
    </row>
    <row r="24" spans="1:8" s="46" customFormat="1" ht="18" customHeight="1">
      <c r="A24" s="50"/>
      <c r="B24" s="37"/>
      <c r="C24" s="37"/>
      <c r="D24" s="37"/>
      <c r="E24" s="37"/>
    </row>
  </sheetData>
  <mergeCells count="17">
    <mergeCell ref="A8:E8"/>
    <mergeCell ref="A1:H1"/>
    <mergeCell ref="A2:H2"/>
    <mergeCell ref="A3:H3"/>
    <mergeCell ref="A6:E6"/>
    <mergeCell ref="A7:E7"/>
    <mergeCell ref="A19:E19"/>
    <mergeCell ref="A20:E20"/>
    <mergeCell ref="A21:E21"/>
    <mergeCell ref="A23:E23"/>
    <mergeCell ref="A10:E10"/>
    <mergeCell ref="A11:E11"/>
    <mergeCell ref="A12:E12"/>
    <mergeCell ref="A13:H13"/>
    <mergeCell ref="A16:E16"/>
    <mergeCell ref="A17:H17"/>
    <mergeCell ref="A15:E15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1"/>
  <sheetViews>
    <sheetView zoomScale="75" zoomScaleNormal="75" workbookViewId="0">
      <selection activeCell="E21" sqref="E21"/>
    </sheetView>
  </sheetViews>
  <sheetFormatPr defaultRowHeight="12.75"/>
  <cols>
    <col min="1" max="1" width="36.42578125" customWidth="1"/>
    <col min="2" max="2" width="19.42578125" customWidth="1"/>
    <col min="3" max="3" width="19" customWidth="1"/>
    <col min="4" max="4" width="20.7109375" customWidth="1"/>
    <col min="5" max="5" width="19.42578125" customWidth="1"/>
    <col min="6" max="6" width="20.7109375" customWidth="1"/>
    <col min="7" max="7" width="18.28515625" customWidth="1"/>
    <col min="8" max="8" width="20.28515625" customWidth="1"/>
    <col min="9" max="9" width="17.140625" customWidth="1"/>
    <col min="10" max="10" width="8.140625" customWidth="1"/>
  </cols>
  <sheetData>
    <row r="1" spans="1:10" ht="12" customHeight="1">
      <c r="I1" s="11"/>
    </row>
    <row r="3" spans="1:10" s="2" customFormat="1" ht="20.25">
      <c r="A3" s="137" t="s">
        <v>102</v>
      </c>
      <c r="B3" s="137"/>
      <c r="C3" s="137"/>
      <c r="D3" s="137"/>
      <c r="E3" s="137"/>
      <c r="F3" s="137"/>
      <c r="G3" s="137"/>
      <c r="H3" s="137"/>
      <c r="I3" s="137"/>
    </row>
    <row r="4" spans="1:10" s="2" customFormat="1" ht="15.75" customHeight="1">
      <c r="A4" s="138"/>
      <c r="B4" s="138"/>
      <c r="C4" s="138"/>
      <c r="D4" s="138"/>
      <c r="E4" s="138"/>
      <c r="F4" s="138"/>
      <c r="G4" s="138"/>
      <c r="H4" s="138"/>
      <c r="I4" s="138"/>
      <c r="J4" s="3"/>
    </row>
    <row r="5" spans="1:10" s="2" customFormat="1" ht="15" hidden="1"/>
    <row r="6" spans="1:10" s="2" customFormat="1" ht="15.75" thickBot="1">
      <c r="I6" s="4" t="s">
        <v>1</v>
      </c>
    </row>
    <row r="7" spans="1:10" s="2" customFormat="1" ht="16.5" thickBot="1">
      <c r="A7" s="5" t="s">
        <v>3</v>
      </c>
      <c r="B7" s="144" t="s">
        <v>84</v>
      </c>
      <c r="C7" s="145"/>
      <c r="D7" s="145"/>
      <c r="E7" s="145"/>
      <c r="F7" s="145"/>
      <c r="G7" s="145"/>
      <c r="H7" s="145"/>
      <c r="I7" s="146"/>
    </row>
    <row r="8" spans="1:10" s="2" customFormat="1" ht="15.75" customHeight="1">
      <c r="A8" s="6" t="s">
        <v>15</v>
      </c>
      <c r="B8" s="149" t="s">
        <v>4</v>
      </c>
      <c r="C8" s="151" t="s">
        <v>5</v>
      </c>
      <c r="D8" s="151" t="s">
        <v>6</v>
      </c>
      <c r="E8" s="151" t="s">
        <v>71</v>
      </c>
      <c r="F8" s="147" t="s">
        <v>7</v>
      </c>
      <c r="G8" s="147" t="s">
        <v>0</v>
      </c>
      <c r="H8" s="147" t="s">
        <v>12</v>
      </c>
      <c r="I8" s="139" t="s">
        <v>13</v>
      </c>
    </row>
    <row r="9" spans="1:10" s="2" customFormat="1" ht="96.75" customHeight="1" thickBot="1">
      <c r="A9" s="7" t="s">
        <v>14</v>
      </c>
      <c r="B9" s="150"/>
      <c r="C9" s="152"/>
      <c r="D9" s="152"/>
      <c r="E9" s="153"/>
      <c r="F9" s="148"/>
      <c r="G9" s="148"/>
      <c r="H9" s="148"/>
      <c r="I9" s="140"/>
    </row>
    <row r="10" spans="1:10" s="2" customFormat="1" ht="40.5" customHeight="1" thickBot="1">
      <c r="A10" s="8" t="s">
        <v>74</v>
      </c>
      <c r="B10" s="87"/>
      <c r="C10" s="88"/>
      <c r="D10" s="88"/>
      <c r="E10" s="89"/>
      <c r="F10" s="93">
        <v>520.34</v>
      </c>
      <c r="G10" s="90"/>
      <c r="H10" s="91"/>
      <c r="I10" s="92"/>
    </row>
    <row r="11" spans="1:10" s="2" customFormat="1" ht="41.25" customHeight="1" thickBot="1">
      <c r="A11" s="8" t="s">
        <v>28</v>
      </c>
      <c r="B11" s="57"/>
      <c r="C11" s="58"/>
      <c r="D11" s="58"/>
      <c r="E11" s="58"/>
      <c r="F11" s="65">
        <v>9685.41</v>
      </c>
      <c r="G11" s="110">
        <v>15000</v>
      </c>
      <c r="H11" s="59"/>
      <c r="I11" s="60"/>
    </row>
    <row r="12" spans="1:10" s="2" customFormat="1" ht="41.25" customHeight="1" thickBot="1">
      <c r="A12" s="8" t="s">
        <v>86</v>
      </c>
      <c r="B12" s="102"/>
      <c r="C12" s="103"/>
      <c r="D12" s="103"/>
      <c r="E12" s="103"/>
      <c r="F12" s="104"/>
      <c r="G12" s="102"/>
      <c r="H12" s="105"/>
      <c r="I12" s="106"/>
    </row>
    <row r="13" spans="1:10" s="2" customFormat="1" ht="51" customHeight="1">
      <c r="A13" s="8" t="s">
        <v>78</v>
      </c>
      <c r="B13" s="61"/>
      <c r="C13" s="61"/>
      <c r="D13" s="61"/>
      <c r="E13" s="61"/>
      <c r="F13" s="66">
        <v>162799.67000000001</v>
      </c>
      <c r="G13" s="61"/>
      <c r="H13" s="62"/>
      <c r="I13" s="63"/>
    </row>
    <row r="14" spans="1:10" s="2" customFormat="1" ht="51" customHeight="1">
      <c r="A14" s="56" t="s">
        <v>79</v>
      </c>
      <c r="B14" s="61"/>
      <c r="C14" s="61"/>
      <c r="D14" s="61"/>
      <c r="E14" s="61"/>
      <c r="F14" s="66">
        <v>175000</v>
      </c>
      <c r="G14" s="61"/>
      <c r="H14" s="62"/>
      <c r="I14" s="63"/>
    </row>
    <row r="15" spans="1:10" s="2" customFormat="1" ht="39" customHeight="1">
      <c r="A15" s="56" t="s">
        <v>91</v>
      </c>
      <c r="B15" s="61"/>
      <c r="C15" s="61">
        <v>200</v>
      </c>
      <c r="D15" s="61"/>
      <c r="E15" s="61"/>
      <c r="F15" s="66"/>
      <c r="G15" s="61"/>
      <c r="H15" s="62"/>
      <c r="I15" s="63"/>
    </row>
    <row r="16" spans="1:10" s="2" customFormat="1" ht="39" customHeight="1">
      <c r="A16" s="56" t="s">
        <v>29</v>
      </c>
      <c r="B16" s="61"/>
      <c r="C16" s="61"/>
      <c r="D16" s="61">
        <v>50000</v>
      </c>
      <c r="E16" s="61"/>
      <c r="F16" s="66"/>
      <c r="G16" s="61"/>
      <c r="H16" s="62"/>
      <c r="I16" s="63"/>
    </row>
    <row r="17" spans="1:16" s="2" customFormat="1" ht="39" customHeight="1">
      <c r="A17" s="56" t="s">
        <v>92</v>
      </c>
      <c r="B17" s="61"/>
      <c r="C17" s="61"/>
      <c r="D17" s="61"/>
      <c r="E17" s="61"/>
      <c r="F17" s="66"/>
      <c r="G17" s="61">
        <v>15000</v>
      </c>
      <c r="H17" s="62"/>
      <c r="I17" s="63"/>
    </row>
    <row r="18" spans="1:16" s="2" customFormat="1" ht="46.5" customHeight="1">
      <c r="A18" s="56" t="s">
        <v>30</v>
      </c>
      <c r="B18" s="61">
        <v>976729.72</v>
      </c>
      <c r="C18" s="61"/>
      <c r="D18" s="61"/>
      <c r="E18" s="61"/>
      <c r="F18" s="66"/>
      <c r="G18" s="61"/>
      <c r="H18" s="62"/>
      <c r="I18" s="63"/>
    </row>
    <row r="19" spans="1:16" s="2" customFormat="1" ht="47.25" customHeight="1">
      <c r="A19" s="56" t="s">
        <v>31</v>
      </c>
      <c r="B19" s="61">
        <v>96000</v>
      </c>
      <c r="C19" s="61"/>
      <c r="D19" s="61"/>
      <c r="E19" s="61"/>
      <c r="F19" s="66"/>
      <c r="G19" s="61"/>
      <c r="H19" s="62"/>
      <c r="I19" s="63"/>
    </row>
    <row r="20" spans="1:16" s="2" customFormat="1" ht="47.25" customHeight="1" thickBot="1">
      <c r="A20" s="83" t="s">
        <v>70</v>
      </c>
      <c r="B20" s="84"/>
      <c r="C20" s="84"/>
      <c r="D20" s="84"/>
      <c r="E20" s="84">
        <v>120113.76</v>
      </c>
      <c r="F20" s="85"/>
      <c r="G20" s="84"/>
      <c r="H20" s="84"/>
      <c r="I20" s="86"/>
    </row>
    <row r="21" spans="1:16" s="2" customFormat="1" ht="30" customHeight="1" thickBot="1">
      <c r="A21" s="9" t="s">
        <v>2</v>
      </c>
      <c r="B21" s="64">
        <f>SUM(B11:B19)</f>
        <v>1072729.72</v>
      </c>
      <c r="C21" s="64">
        <f>SUM(C11:C19)</f>
        <v>200</v>
      </c>
      <c r="D21" s="64">
        <f>SUM(D11:D20)</f>
        <v>50000</v>
      </c>
      <c r="E21" s="64">
        <f>SUM(E11:E20)</f>
        <v>120113.76</v>
      </c>
      <c r="F21" s="64">
        <f>SUM(F10:F19)</f>
        <v>348005.42000000004</v>
      </c>
      <c r="G21" s="64">
        <f>SUM(G11:G19)</f>
        <v>30000</v>
      </c>
      <c r="H21" s="64">
        <f>SUM(H11:H19)</f>
        <v>0</v>
      </c>
      <c r="I21" s="64">
        <f>SUM(I11:I19)</f>
        <v>0</v>
      </c>
    </row>
    <row r="22" spans="1:16" s="2" customFormat="1" ht="30" customHeight="1" thickBot="1">
      <c r="A22" s="9" t="s">
        <v>85</v>
      </c>
      <c r="B22" s="141">
        <f>B21+C21+D21+F21+G21+H21+I21+E21</f>
        <v>1621048.9000000001</v>
      </c>
      <c r="C22" s="142"/>
      <c r="D22" s="142"/>
      <c r="E22" s="142"/>
      <c r="F22" s="142"/>
      <c r="G22" s="142"/>
      <c r="H22" s="142"/>
      <c r="I22" s="143"/>
    </row>
    <row r="23" spans="1:16" s="2" customFormat="1" ht="15"/>
    <row r="24" spans="1:16" s="2" customFormat="1" ht="15.75">
      <c r="A24" s="1"/>
      <c r="H24" s="12"/>
      <c r="I24" s="12"/>
      <c r="J24" s="12"/>
      <c r="K24"/>
      <c r="L24"/>
      <c r="M24"/>
      <c r="N24"/>
      <c r="O24"/>
      <c r="P24"/>
    </row>
    <row r="25" spans="1:16" s="2" customFormat="1" ht="15">
      <c r="A25" s="10"/>
      <c r="J25"/>
      <c r="K25"/>
      <c r="L25"/>
      <c r="M25"/>
      <c r="N25"/>
      <c r="O25"/>
      <c r="P25"/>
    </row>
    <row r="26" spans="1:16" s="2" customFormat="1" ht="34.5" customHeight="1">
      <c r="A26" s="135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</row>
    <row r="27" spans="1:16" s="2" customFormat="1" ht="15">
      <c r="A27" s="10"/>
      <c r="J27"/>
      <c r="K27"/>
      <c r="L27"/>
      <c r="M27"/>
      <c r="N27"/>
      <c r="O27"/>
      <c r="P27"/>
    </row>
    <row r="28" spans="1:16" s="2" customFormat="1" ht="15"/>
    <row r="29" spans="1:16" s="2" customFormat="1" ht="15"/>
    <row r="30" spans="1:16" s="2" customFormat="1" ht="15"/>
    <row r="31" spans="1:16" s="2" customFormat="1" ht="15"/>
    <row r="32" spans="1:16" s="2" customFormat="1" ht="15"/>
    <row r="33" s="2" customFormat="1" ht="15"/>
    <row r="34" s="2" customFormat="1" ht="15"/>
    <row r="35" s="2" customFormat="1" ht="15"/>
    <row r="36" s="2" customFormat="1" ht="15"/>
    <row r="37" s="2" customFormat="1" ht="15"/>
    <row r="38" s="2" customFormat="1" ht="15"/>
    <row r="39" s="2" customFormat="1" ht="15"/>
    <row r="40" s="2" customFormat="1" ht="15"/>
    <row r="41" s="2" customFormat="1" ht="15"/>
    <row r="42" s="2" customFormat="1" ht="15"/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</sheetData>
  <mergeCells count="13">
    <mergeCell ref="A26:P26"/>
    <mergeCell ref="A3:I3"/>
    <mergeCell ref="A4:I4"/>
    <mergeCell ref="I8:I9"/>
    <mergeCell ref="B22:I22"/>
    <mergeCell ref="B7:I7"/>
    <mergeCell ref="F8:F9"/>
    <mergeCell ref="G8:G9"/>
    <mergeCell ref="B8:B9"/>
    <mergeCell ref="C8:C9"/>
    <mergeCell ref="D8:D9"/>
    <mergeCell ref="H8:H9"/>
    <mergeCell ref="E8:E9"/>
  </mergeCells>
  <phoneticPr fontId="0" type="noConversion"/>
  <pageMargins left="0.39370078740157483" right="0.23622047244094491" top="0.35433070866141736" bottom="0.6692913385826772" header="0.6692913385826772" footer="0.27559055118110237"/>
  <pageSetup paperSize="9"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1"/>
  <sheetViews>
    <sheetView zoomScale="75" workbookViewId="0">
      <selection activeCell="A4" sqref="A4:I4"/>
    </sheetView>
  </sheetViews>
  <sheetFormatPr defaultRowHeight="12.75"/>
  <cols>
    <col min="1" max="1" width="36.42578125" customWidth="1"/>
    <col min="2" max="2" width="19.42578125" customWidth="1"/>
    <col min="3" max="3" width="19" customWidth="1"/>
    <col min="4" max="4" width="20.7109375" customWidth="1"/>
    <col min="5" max="5" width="19.42578125" customWidth="1"/>
    <col min="6" max="6" width="20.7109375" customWidth="1"/>
    <col min="7" max="7" width="18.28515625" customWidth="1"/>
    <col min="8" max="8" width="20.28515625" customWidth="1"/>
    <col min="9" max="9" width="17.140625" customWidth="1"/>
    <col min="10" max="10" width="8.140625" customWidth="1"/>
  </cols>
  <sheetData>
    <row r="1" spans="1:10" ht="12" customHeight="1">
      <c r="I1" s="11"/>
    </row>
    <row r="3" spans="1:10" s="2" customFormat="1" ht="20.25">
      <c r="A3" s="137" t="s">
        <v>103</v>
      </c>
      <c r="B3" s="137"/>
      <c r="C3" s="137"/>
      <c r="D3" s="137"/>
      <c r="E3" s="137"/>
      <c r="F3" s="137"/>
      <c r="G3" s="137"/>
      <c r="H3" s="137"/>
      <c r="I3" s="137"/>
    </row>
    <row r="4" spans="1:10" s="2" customFormat="1" ht="15.75" customHeight="1">
      <c r="A4" s="138"/>
      <c r="B4" s="138"/>
      <c r="C4" s="138"/>
      <c r="D4" s="138"/>
      <c r="E4" s="138"/>
      <c r="F4" s="138"/>
      <c r="G4" s="138"/>
      <c r="H4" s="138"/>
      <c r="I4" s="138"/>
      <c r="J4" s="109"/>
    </row>
    <row r="5" spans="1:10" s="2" customFormat="1" ht="15" hidden="1"/>
    <row r="6" spans="1:10" s="2" customFormat="1" ht="15.75" thickBot="1">
      <c r="I6" s="4" t="s">
        <v>1</v>
      </c>
    </row>
    <row r="7" spans="1:10" s="2" customFormat="1" ht="16.5" thickBot="1">
      <c r="A7" s="5" t="s">
        <v>3</v>
      </c>
      <c r="B7" s="144" t="s">
        <v>88</v>
      </c>
      <c r="C7" s="145"/>
      <c r="D7" s="145"/>
      <c r="E7" s="145"/>
      <c r="F7" s="145"/>
      <c r="G7" s="145"/>
      <c r="H7" s="145"/>
      <c r="I7" s="146"/>
    </row>
    <row r="8" spans="1:10" s="2" customFormat="1" ht="15.75" customHeight="1">
      <c r="A8" s="6" t="s">
        <v>15</v>
      </c>
      <c r="B8" s="149" t="s">
        <v>4</v>
      </c>
      <c r="C8" s="151" t="s">
        <v>5</v>
      </c>
      <c r="D8" s="151" t="s">
        <v>6</v>
      </c>
      <c r="E8" s="151" t="s">
        <v>71</v>
      </c>
      <c r="F8" s="147" t="s">
        <v>7</v>
      </c>
      <c r="G8" s="147" t="s">
        <v>0</v>
      </c>
      <c r="H8" s="147" t="s">
        <v>12</v>
      </c>
      <c r="I8" s="139" t="s">
        <v>13</v>
      </c>
    </row>
    <row r="9" spans="1:10" s="2" customFormat="1" ht="96.75" customHeight="1" thickBot="1">
      <c r="A9" s="7" t="s">
        <v>14</v>
      </c>
      <c r="B9" s="150"/>
      <c r="C9" s="152"/>
      <c r="D9" s="152"/>
      <c r="E9" s="153"/>
      <c r="F9" s="148"/>
      <c r="G9" s="148"/>
      <c r="H9" s="148"/>
      <c r="I9" s="140"/>
    </row>
    <row r="10" spans="1:10" s="2" customFormat="1" ht="40.5" customHeight="1" thickBot="1">
      <c r="A10" s="8" t="s">
        <v>74</v>
      </c>
      <c r="B10" s="87"/>
      <c r="C10" s="88"/>
      <c r="D10" s="88"/>
      <c r="E10" s="89"/>
      <c r="F10" s="93"/>
      <c r="G10" s="90"/>
      <c r="H10" s="91"/>
      <c r="I10" s="92"/>
    </row>
    <row r="11" spans="1:10" s="2" customFormat="1" ht="41.25" customHeight="1" thickBot="1">
      <c r="A11" s="8" t="s">
        <v>28</v>
      </c>
      <c r="B11" s="57"/>
      <c r="C11" s="58"/>
      <c r="D11" s="58"/>
      <c r="E11" s="58"/>
      <c r="F11" s="65">
        <v>10000</v>
      </c>
      <c r="G11" s="110">
        <v>15000</v>
      </c>
      <c r="H11" s="59"/>
      <c r="I11" s="60"/>
    </row>
    <row r="12" spans="1:10" s="2" customFormat="1" ht="41.25" customHeight="1" thickBot="1">
      <c r="A12" s="8" t="s">
        <v>86</v>
      </c>
      <c r="B12" s="102"/>
      <c r="C12" s="103"/>
      <c r="D12" s="103"/>
      <c r="E12" s="103"/>
      <c r="F12" s="104"/>
      <c r="G12" s="102"/>
      <c r="H12" s="105"/>
      <c r="I12" s="106"/>
    </row>
    <row r="13" spans="1:10" s="2" customFormat="1" ht="51" customHeight="1">
      <c r="A13" s="8" t="s">
        <v>78</v>
      </c>
      <c r="B13" s="61"/>
      <c r="C13" s="61"/>
      <c r="D13" s="61"/>
      <c r="E13" s="61"/>
      <c r="F13" s="66">
        <v>162385.07999999999</v>
      </c>
      <c r="G13" s="61"/>
      <c r="H13" s="62"/>
      <c r="I13" s="63"/>
    </row>
    <row r="14" spans="1:10" s="2" customFormat="1" ht="51" customHeight="1">
      <c r="A14" s="56" t="s">
        <v>79</v>
      </c>
      <c r="B14" s="61"/>
      <c r="C14" s="61"/>
      <c r="D14" s="61"/>
      <c r="E14" s="61"/>
      <c r="F14" s="66">
        <v>140000</v>
      </c>
      <c r="G14" s="61"/>
      <c r="H14" s="62"/>
      <c r="I14" s="63"/>
    </row>
    <row r="15" spans="1:10" s="2" customFormat="1" ht="39" customHeight="1">
      <c r="A15" s="56" t="s">
        <v>91</v>
      </c>
      <c r="B15" s="61"/>
      <c r="C15" s="61">
        <v>200</v>
      </c>
      <c r="D15" s="61"/>
      <c r="E15" s="61"/>
      <c r="F15" s="66"/>
      <c r="G15" s="61"/>
      <c r="H15" s="62"/>
      <c r="I15" s="63"/>
    </row>
    <row r="16" spans="1:10" s="2" customFormat="1" ht="39" customHeight="1">
      <c r="A16" s="56" t="s">
        <v>29</v>
      </c>
      <c r="B16" s="61"/>
      <c r="C16" s="61"/>
      <c r="D16" s="61">
        <v>53000</v>
      </c>
      <c r="E16" s="61"/>
      <c r="F16" s="66"/>
      <c r="G16" s="61"/>
      <c r="H16" s="62"/>
      <c r="I16" s="63"/>
    </row>
    <row r="17" spans="1:16" s="2" customFormat="1" ht="39" customHeight="1">
      <c r="A17" s="56" t="s">
        <v>92</v>
      </c>
      <c r="B17" s="61"/>
      <c r="C17" s="61"/>
      <c r="D17" s="61"/>
      <c r="E17" s="61"/>
      <c r="F17" s="66"/>
      <c r="G17" s="61">
        <v>15000</v>
      </c>
      <c r="H17" s="62"/>
      <c r="I17" s="63"/>
    </row>
    <row r="18" spans="1:16" s="2" customFormat="1" ht="46.5" customHeight="1">
      <c r="A18" s="56" t="s">
        <v>30</v>
      </c>
      <c r="B18" s="61">
        <v>976988.48</v>
      </c>
      <c r="C18" s="61"/>
      <c r="D18" s="61"/>
      <c r="E18" s="61"/>
      <c r="F18" s="66"/>
      <c r="G18" s="61"/>
      <c r="H18" s="62"/>
      <c r="I18" s="63"/>
    </row>
    <row r="19" spans="1:16" s="2" customFormat="1" ht="47.25" customHeight="1">
      <c r="A19" s="56" t="s">
        <v>31</v>
      </c>
      <c r="B19" s="61">
        <v>86000</v>
      </c>
      <c r="C19" s="61"/>
      <c r="D19" s="61"/>
      <c r="E19" s="61"/>
      <c r="F19" s="66"/>
      <c r="G19" s="61"/>
      <c r="H19" s="62"/>
      <c r="I19" s="63"/>
    </row>
    <row r="20" spans="1:16" s="2" customFormat="1" ht="47.25" customHeight="1" thickBot="1">
      <c r="A20" s="83" t="s">
        <v>70</v>
      </c>
      <c r="B20" s="84"/>
      <c r="C20" s="84"/>
      <c r="D20" s="84"/>
      <c r="E20" s="84"/>
      <c r="F20" s="85"/>
      <c r="G20" s="84"/>
      <c r="H20" s="84"/>
      <c r="I20" s="86"/>
    </row>
    <row r="21" spans="1:16" s="2" customFormat="1" ht="30" customHeight="1" thickBot="1">
      <c r="A21" s="9" t="s">
        <v>2</v>
      </c>
      <c r="B21" s="64">
        <f>SUM(B11:B19)</f>
        <v>1062988.48</v>
      </c>
      <c r="C21" s="64">
        <f>SUM(C11:C19)</f>
        <v>200</v>
      </c>
      <c r="D21" s="64">
        <f>SUM(D11:D20)</f>
        <v>53000</v>
      </c>
      <c r="E21" s="64">
        <f>SUM(E11:E20)</f>
        <v>0</v>
      </c>
      <c r="F21" s="64">
        <f>SUM(F10:F19)</f>
        <v>312385.07999999996</v>
      </c>
      <c r="G21" s="64">
        <f>SUM(G11:G19)</f>
        <v>30000</v>
      </c>
      <c r="H21" s="64">
        <f>SUM(H11:H19)</f>
        <v>0</v>
      </c>
      <c r="I21" s="64">
        <f>SUM(I11:I19)</f>
        <v>0</v>
      </c>
    </row>
    <row r="22" spans="1:16" s="2" customFormat="1" ht="30" customHeight="1" thickBot="1">
      <c r="A22" s="9" t="s">
        <v>89</v>
      </c>
      <c r="B22" s="141">
        <f>B21+C21+D21+F21+G21+H21+I21+E21</f>
        <v>1458573.56</v>
      </c>
      <c r="C22" s="142"/>
      <c r="D22" s="142"/>
      <c r="E22" s="142"/>
      <c r="F22" s="142"/>
      <c r="G22" s="142"/>
      <c r="H22" s="142"/>
      <c r="I22" s="143"/>
    </row>
    <row r="23" spans="1:16" s="2" customFormat="1" ht="15"/>
    <row r="24" spans="1:16" s="2" customFormat="1" ht="15.75">
      <c r="A24" s="1"/>
      <c r="H24" s="12"/>
      <c r="I24" s="12"/>
      <c r="J24" s="12"/>
      <c r="K24"/>
      <c r="L24"/>
      <c r="M24"/>
      <c r="N24"/>
      <c r="O24"/>
      <c r="P24"/>
    </row>
    <row r="25" spans="1:16" s="2" customFormat="1" ht="15">
      <c r="A25" s="10"/>
      <c r="J25"/>
      <c r="K25"/>
      <c r="L25"/>
      <c r="M25"/>
      <c r="N25"/>
      <c r="O25"/>
      <c r="P25"/>
    </row>
    <row r="26" spans="1:16" s="2" customFormat="1" ht="34.5" customHeight="1">
      <c r="A26" s="135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</row>
    <row r="27" spans="1:16" s="2" customFormat="1" ht="15">
      <c r="A27" s="10"/>
      <c r="J27"/>
      <c r="K27"/>
      <c r="L27"/>
      <c r="M27"/>
      <c r="N27"/>
      <c r="O27"/>
      <c r="P27"/>
    </row>
    <row r="28" spans="1:16" s="2" customFormat="1" ht="15"/>
    <row r="29" spans="1:16" s="2" customFormat="1" ht="15"/>
    <row r="30" spans="1:16" s="2" customFormat="1" ht="15"/>
    <row r="31" spans="1:16" s="2" customFormat="1" ht="15"/>
    <row r="32" spans="1:16" s="2" customFormat="1" ht="15"/>
    <row r="33" s="2" customFormat="1" ht="15"/>
    <row r="34" s="2" customFormat="1" ht="15"/>
    <row r="35" s="2" customFormat="1" ht="15"/>
    <row r="36" s="2" customFormat="1" ht="15"/>
    <row r="37" s="2" customFormat="1" ht="15"/>
    <row r="38" s="2" customFormat="1" ht="15"/>
    <row r="39" s="2" customFormat="1" ht="15"/>
    <row r="40" s="2" customFormat="1" ht="15"/>
    <row r="41" s="2" customFormat="1" ht="15"/>
    <row r="42" s="2" customFormat="1" ht="15"/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</sheetData>
  <mergeCells count="13">
    <mergeCell ref="A26:P26"/>
    <mergeCell ref="A4:I4"/>
    <mergeCell ref="A3:I3"/>
    <mergeCell ref="B8:B9"/>
    <mergeCell ref="C8:C9"/>
    <mergeCell ref="D8:D9"/>
    <mergeCell ref="E8:E9"/>
    <mergeCell ref="F8:F9"/>
    <mergeCell ref="G8:G9"/>
    <mergeCell ref="H8:H9"/>
    <mergeCell ref="B7:I7"/>
    <mergeCell ref="I8:I9"/>
    <mergeCell ref="B22:I22"/>
  </mergeCells>
  <phoneticPr fontId="0" type="noConversion"/>
  <pageMargins left="0.27" right="0.17" top="0.15748031496062992" bottom="0.98425196850393704" header="0.35433070866141736" footer="0.27559055118110237"/>
  <pageSetup paperSize="9" scale="5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1"/>
  <sheetViews>
    <sheetView zoomScale="75" workbookViewId="0">
      <selection activeCell="A4" sqref="A4:I4"/>
    </sheetView>
  </sheetViews>
  <sheetFormatPr defaultRowHeight="12.75"/>
  <cols>
    <col min="1" max="1" width="36.42578125" customWidth="1"/>
    <col min="2" max="2" width="19.42578125" customWidth="1"/>
    <col min="3" max="3" width="19" customWidth="1"/>
    <col min="4" max="4" width="20.7109375" customWidth="1"/>
    <col min="5" max="5" width="19.42578125" customWidth="1"/>
    <col min="6" max="6" width="20.7109375" customWidth="1"/>
    <col min="7" max="7" width="18.28515625" customWidth="1"/>
    <col min="8" max="8" width="20.28515625" customWidth="1"/>
    <col min="9" max="9" width="17.140625" customWidth="1"/>
    <col min="10" max="10" width="8.140625" customWidth="1"/>
  </cols>
  <sheetData>
    <row r="1" spans="1:10" ht="12" customHeight="1">
      <c r="I1" s="11"/>
    </row>
    <row r="3" spans="1:10" s="2" customFormat="1" ht="20.25">
      <c r="A3" s="137" t="s">
        <v>104</v>
      </c>
      <c r="B3" s="137"/>
      <c r="C3" s="137"/>
      <c r="D3" s="137"/>
      <c r="E3" s="137"/>
      <c r="F3" s="137"/>
      <c r="G3" s="137"/>
      <c r="H3" s="137"/>
      <c r="I3" s="137"/>
    </row>
    <row r="4" spans="1:10" s="2" customFormat="1" ht="15.75" customHeight="1">
      <c r="A4" s="138"/>
      <c r="B4" s="138"/>
      <c r="C4" s="138"/>
      <c r="D4" s="138"/>
      <c r="E4" s="138"/>
      <c r="F4" s="138"/>
      <c r="G4" s="138"/>
      <c r="H4" s="138"/>
      <c r="I4" s="138"/>
      <c r="J4" s="109"/>
    </row>
    <row r="5" spans="1:10" s="2" customFormat="1" ht="15" hidden="1"/>
    <row r="6" spans="1:10" s="2" customFormat="1" ht="15.75" thickBot="1">
      <c r="I6" s="4" t="s">
        <v>1</v>
      </c>
    </row>
    <row r="7" spans="1:10" s="2" customFormat="1" ht="16.5" thickBot="1">
      <c r="A7" s="5" t="s">
        <v>3</v>
      </c>
      <c r="B7" s="144" t="s">
        <v>95</v>
      </c>
      <c r="C7" s="145"/>
      <c r="D7" s="145"/>
      <c r="E7" s="145"/>
      <c r="F7" s="145"/>
      <c r="G7" s="145"/>
      <c r="H7" s="145"/>
      <c r="I7" s="146"/>
    </row>
    <row r="8" spans="1:10" s="2" customFormat="1" ht="15.75" customHeight="1">
      <c r="A8" s="6" t="s">
        <v>15</v>
      </c>
      <c r="B8" s="149" t="s">
        <v>4</v>
      </c>
      <c r="C8" s="151" t="s">
        <v>5</v>
      </c>
      <c r="D8" s="151" t="s">
        <v>6</v>
      </c>
      <c r="E8" s="151" t="s">
        <v>71</v>
      </c>
      <c r="F8" s="147" t="s">
        <v>7</v>
      </c>
      <c r="G8" s="147" t="s">
        <v>0</v>
      </c>
      <c r="H8" s="147" t="s">
        <v>12</v>
      </c>
      <c r="I8" s="139" t="s">
        <v>13</v>
      </c>
    </row>
    <row r="9" spans="1:10" s="2" customFormat="1" ht="96.75" customHeight="1" thickBot="1">
      <c r="A9" s="7" t="s">
        <v>14</v>
      </c>
      <c r="B9" s="150"/>
      <c r="C9" s="152"/>
      <c r="D9" s="152"/>
      <c r="E9" s="153"/>
      <c r="F9" s="148"/>
      <c r="G9" s="148"/>
      <c r="H9" s="148"/>
      <c r="I9" s="140"/>
    </row>
    <row r="10" spans="1:10" s="2" customFormat="1" ht="40.5" customHeight="1" thickBot="1">
      <c r="A10" s="8" t="s">
        <v>74</v>
      </c>
      <c r="B10" s="87"/>
      <c r="C10" s="88"/>
      <c r="D10" s="88"/>
      <c r="E10" s="89"/>
      <c r="F10" s="93"/>
      <c r="G10" s="90"/>
      <c r="H10" s="91"/>
      <c r="I10" s="92"/>
    </row>
    <row r="11" spans="1:10" s="2" customFormat="1" ht="41.25" customHeight="1" thickBot="1">
      <c r="A11" s="8" t="s">
        <v>28</v>
      </c>
      <c r="B11" s="57"/>
      <c r="C11" s="58"/>
      <c r="D11" s="58"/>
      <c r="E11" s="58"/>
      <c r="F11" s="65">
        <v>10000</v>
      </c>
      <c r="G11" s="110">
        <v>15000</v>
      </c>
      <c r="H11" s="59"/>
      <c r="I11" s="60"/>
    </row>
    <row r="12" spans="1:10" s="2" customFormat="1" ht="41.25" customHeight="1" thickBot="1">
      <c r="A12" s="8" t="s">
        <v>86</v>
      </c>
      <c r="B12" s="102"/>
      <c r="C12" s="103"/>
      <c r="D12" s="103"/>
      <c r="E12" s="103"/>
      <c r="F12" s="104"/>
      <c r="G12" s="102"/>
      <c r="H12" s="105"/>
      <c r="I12" s="106"/>
    </row>
    <row r="13" spans="1:10" s="2" customFormat="1" ht="51" customHeight="1">
      <c r="A13" s="8" t="s">
        <v>78</v>
      </c>
      <c r="B13" s="61"/>
      <c r="C13" s="61"/>
      <c r="D13" s="61"/>
      <c r="E13" s="61"/>
      <c r="F13" s="66">
        <v>162385.07999999999</v>
      </c>
      <c r="G13" s="61"/>
      <c r="H13" s="62"/>
      <c r="I13" s="63"/>
    </row>
    <row r="14" spans="1:10" s="2" customFormat="1" ht="51" customHeight="1">
      <c r="A14" s="56" t="s">
        <v>79</v>
      </c>
      <c r="B14" s="61"/>
      <c r="C14" s="61"/>
      <c r="D14" s="61"/>
      <c r="E14" s="61"/>
      <c r="F14" s="66">
        <v>140000</v>
      </c>
      <c r="G14" s="61"/>
      <c r="H14" s="62"/>
      <c r="I14" s="63"/>
    </row>
    <row r="15" spans="1:10" s="2" customFormat="1" ht="39" customHeight="1">
      <c r="A15" s="56" t="s">
        <v>91</v>
      </c>
      <c r="B15" s="61"/>
      <c r="C15" s="61">
        <v>200</v>
      </c>
      <c r="D15" s="61"/>
      <c r="E15" s="61"/>
      <c r="F15" s="66"/>
      <c r="G15" s="61"/>
      <c r="H15" s="62"/>
      <c r="I15" s="63"/>
    </row>
    <row r="16" spans="1:10" s="2" customFormat="1" ht="39" customHeight="1">
      <c r="A16" s="56" t="s">
        <v>29</v>
      </c>
      <c r="B16" s="61"/>
      <c r="C16" s="61"/>
      <c r="D16" s="61">
        <v>53000</v>
      </c>
      <c r="E16" s="61"/>
      <c r="F16" s="66"/>
      <c r="G16" s="61"/>
      <c r="H16" s="62"/>
      <c r="I16" s="63"/>
    </row>
    <row r="17" spans="1:16" s="2" customFormat="1" ht="39" customHeight="1">
      <c r="A17" s="56" t="s">
        <v>92</v>
      </c>
      <c r="B17" s="61"/>
      <c r="C17" s="61"/>
      <c r="D17" s="61"/>
      <c r="E17" s="61"/>
      <c r="F17" s="66"/>
      <c r="G17" s="61">
        <v>15000</v>
      </c>
      <c r="H17" s="62"/>
      <c r="I17" s="63"/>
    </row>
    <row r="18" spans="1:16" s="2" customFormat="1" ht="46.5" customHeight="1">
      <c r="A18" s="56" t="s">
        <v>30</v>
      </c>
      <c r="B18" s="61">
        <v>986247.48</v>
      </c>
      <c r="C18" s="61"/>
      <c r="D18" s="61"/>
      <c r="E18" s="61"/>
      <c r="F18" s="66"/>
      <c r="G18" s="61"/>
      <c r="H18" s="62"/>
      <c r="I18" s="63"/>
    </row>
    <row r="19" spans="1:16" s="2" customFormat="1" ht="47.25" customHeight="1">
      <c r="A19" s="56" t="s">
        <v>31</v>
      </c>
      <c r="B19" s="61">
        <v>86000</v>
      </c>
      <c r="C19" s="61"/>
      <c r="D19" s="61"/>
      <c r="E19" s="61"/>
      <c r="F19" s="66"/>
      <c r="G19" s="61"/>
      <c r="H19" s="62"/>
      <c r="I19" s="63"/>
    </row>
    <row r="20" spans="1:16" s="2" customFormat="1" ht="47.25" customHeight="1" thickBot="1">
      <c r="A20" s="83" t="s">
        <v>70</v>
      </c>
      <c r="B20" s="84"/>
      <c r="C20" s="84"/>
      <c r="D20" s="84"/>
      <c r="E20" s="84"/>
      <c r="F20" s="85"/>
      <c r="G20" s="84"/>
      <c r="H20" s="84"/>
      <c r="I20" s="86"/>
    </row>
    <row r="21" spans="1:16" s="2" customFormat="1" ht="30" customHeight="1" thickBot="1">
      <c r="A21" s="9" t="s">
        <v>2</v>
      </c>
      <c r="B21" s="64">
        <f>SUM(B11:B19)</f>
        <v>1072247.48</v>
      </c>
      <c r="C21" s="64">
        <f>SUM(C11:C19)</f>
        <v>200</v>
      </c>
      <c r="D21" s="64">
        <f>SUM(D11:D20)</f>
        <v>53000</v>
      </c>
      <c r="E21" s="64">
        <f>SUM(E11:E20)</f>
        <v>0</v>
      </c>
      <c r="F21" s="64">
        <f>SUM(F10:F19)</f>
        <v>312385.07999999996</v>
      </c>
      <c r="G21" s="64">
        <f>SUM(G11:G19)</f>
        <v>30000</v>
      </c>
      <c r="H21" s="64">
        <f>SUM(H11:H19)</f>
        <v>0</v>
      </c>
      <c r="I21" s="64">
        <f>SUM(I11:I19)</f>
        <v>0</v>
      </c>
    </row>
    <row r="22" spans="1:16" s="2" customFormat="1" ht="30" customHeight="1" thickBot="1">
      <c r="A22" s="9" t="s">
        <v>96</v>
      </c>
      <c r="B22" s="141">
        <f>B21+C21+D21+F21+G21+H21+I21+E21</f>
        <v>1467832.56</v>
      </c>
      <c r="C22" s="142"/>
      <c r="D22" s="142"/>
      <c r="E22" s="142"/>
      <c r="F22" s="142"/>
      <c r="G22" s="142"/>
      <c r="H22" s="142"/>
      <c r="I22" s="143"/>
    </row>
    <row r="23" spans="1:16" s="2" customFormat="1" ht="15"/>
    <row r="24" spans="1:16" s="2" customFormat="1" ht="15.75">
      <c r="A24" s="1"/>
      <c r="H24" s="12"/>
      <c r="I24" s="12"/>
      <c r="J24" s="12"/>
      <c r="K24"/>
      <c r="L24"/>
      <c r="M24"/>
      <c r="N24"/>
      <c r="O24"/>
      <c r="P24"/>
    </row>
    <row r="25" spans="1:16" s="2" customFormat="1" ht="15">
      <c r="A25" s="10"/>
      <c r="J25"/>
      <c r="K25"/>
      <c r="L25"/>
      <c r="M25"/>
      <c r="N25"/>
      <c r="O25"/>
      <c r="P25"/>
    </row>
    <row r="26" spans="1:16" s="2" customFormat="1" ht="34.5" customHeight="1">
      <c r="A26" s="135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</row>
    <row r="27" spans="1:16" s="2" customFormat="1" ht="15">
      <c r="A27" s="10"/>
      <c r="J27"/>
      <c r="K27"/>
      <c r="L27"/>
      <c r="M27"/>
      <c r="N27"/>
      <c r="O27"/>
      <c r="P27"/>
    </row>
    <row r="28" spans="1:16" s="2" customFormat="1" ht="15"/>
    <row r="29" spans="1:16" s="2" customFormat="1" ht="15"/>
    <row r="30" spans="1:16" s="2" customFormat="1" ht="15"/>
    <row r="31" spans="1:16" s="2" customFormat="1" ht="15"/>
    <row r="32" spans="1:16" s="2" customFormat="1" ht="15"/>
    <row r="33" s="2" customFormat="1" ht="15"/>
    <row r="34" s="2" customFormat="1" ht="15"/>
    <row r="35" s="2" customFormat="1" ht="15"/>
    <row r="36" s="2" customFormat="1" ht="15"/>
    <row r="37" s="2" customFormat="1" ht="15"/>
    <row r="38" s="2" customFormat="1" ht="15"/>
    <row r="39" s="2" customFormat="1" ht="15"/>
    <row r="40" s="2" customFormat="1" ht="15"/>
    <row r="41" s="2" customFormat="1" ht="15"/>
    <row r="42" s="2" customFormat="1" ht="15"/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</sheetData>
  <mergeCells count="13">
    <mergeCell ref="A26:P26"/>
    <mergeCell ref="A4:I4"/>
    <mergeCell ref="A3:I3"/>
    <mergeCell ref="B8:B9"/>
    <mergeCell ref="C8:C9"/>
    <mergeCell ref="D8:D9"/>
    <mergeCell ref="E8:E9"/>
    <mergeCell ref="F8:F9"/>
    <mergeCell ref="G8:G9"/>
    <mergeCell ref="H8:H9"/>
    <mergeCell ref="B7:I7"/>
    <mergeCell ref="I8:I9"/>
    <mergeCell ref="B22:I22"/>
  </mergeCells>
  <pageMargins left="0.27" right="0.17" top="0.15748031496062992" bottom="0.98425196850393704" header="0.35433070866141736" footer="0.27559055118110237"/>
  <pageSetup paperSize="9" scale="5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55"/>
  <sheetViews>
    <sheetView zoomScale="75" workbookViewId="0">
      <selection activeCell="C7" sqref="C7"/>
    </sheetView>
  </sheetViews>
  <sheetFormatPr defaultRowHeight="14.25"/>
  <cols>
    <col min="1" max="1" width="12" style="30" customWidth="1"/>
    <col min="2" max="2" width="34.5703125" style="31" customWidth="1"/>
    <col min="3" max="3" width="16.7109375" style="14" customWidth="1"/>
    <col min="4" max="4" width="16.7109375" style="17" customWidth="1"/>
    <col min="5" max="11" width="16.7109375" style="14" customWidth="1"/>
    <col min="12" max="12" width="16.7109375" style="14" hidden="1" customWidth="1"/>
    <col min="13" max="13" width="16.42578125" style="14" hidden="1" customWidth="1"/>
    <col min="14" max="14" width="10.42578125" style="14" customWidth="1"/>
    <col min="15" max="16384" width="9.140625" style="14"/>
  </cols>
  <sheetData>
    <row r="1" spans="1:14" ht="24.75" customHeight="1">
      <c r="A1" s="155" t="s">
        <v>105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3"/>
      <c r="M1" s="13"/>
      <c r="N1" s="13"/>
    </row>
    <row r="2" spans="1:14" ht="20.25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3"/>
      <c r="M2" s="13"/>
      <c r="N2" s="13"/>
    </row>
    <row r="3" spans="1:14" ht="18" customHeight="1">
      <c r="A3" s="67" t="s">
        <v>32</v>
      </c>
      <c r="B3" s="15"/>
      <c r="C3" s="15"/>
      <c r="D3" s="16"/>
    </row>
    <row r="4" spans="1:14" ht="15" customHeight="1">
      <c r="A4" s="157" t="s">
        <v>87</v>
      </c>
      <c r="B4" s="157"/>
      <c r="C4" s="157"/>
      <c r="D4" s="158"/>
      <c r="E4" s="19"/>
      <c r="F4" s="19"/>
      <c r="G4" s="19"/>
      <c r="H4" s="19"/>
      <c r="I4" s="19"/>
      <c r="J4" s="19"/>
      <c r="K4" s="19"/>
    </row>
    <row r="5" spans="1:14" ht="9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82" t="s">
        <v>1</v>
      </c>
      <c r="L5" s="18"/>
      <c r="M5" s="18"/>
    </row>
    <row r="6" spans="1:14" s="17" customFormat="1" ht="90">
      <c r="A6" s="20" t="s">
        <v>16</v>
      </c>
      <c r="B6" s="20" t="s">
        <v>9</v>
      </c>
      <c r="C6" s="21" t="s">
        <v>106</v>
      </c>
      <c r="D6" s="21" t="s">
        <v>4</v>
      </c>
      <c r="E6" s="21" t="s">
        <v>5</v>
      </c>
      <c r="F6" s="21" t="s">
        <v>6</v>
      </c>
      <c r="G6" s="21" t="s">
        <v>71</v>
      </c>
      <c r="H6" s="21" t="s">
        <v>7</v>
      </c>
      <c r="I6" s="21" t="s">
        <v>8</v>
      </c>
      <c r="J6" s="21" t="s">
        <v>17</v>
      </c>
      <c r="K6" s="21" t="s">
        <v>13</v>
      </c>
      <c r="L6" s="22" t="s">
        <v>10</v>
      </c>
      <c r="M6" s="22" t="s">
        <v>11</v>
      </c>
    </row>
    <row r="7" spans="1:14" s="17" customFormat="1" ht="15">
      <c r="A7" s="74">
        <v>3</v>
      </c>
      <c r="B7" s="74" t="s">
        <v>68</v>
      </c>
      <c r="C7" s="81">
        <f t="shared" ref="C7:K7" si="0">C8+C15+C40</f>
        <v>1280048.8999999999</v>
      </c>
      <c r="D7" s="81">
        <f t="shared" si="0"/>
        <v>976729.72000000009</v>
      </c>
      <c r="E7" s="81">
        <f t="shared" si="0"/>
        <v>200</v>
      </c>
      <c r="F7" s="81">
        <f t="shared" si="0"/>
        <v>45000</v>
      </c>
      <c r="G7" s="81">
        <f t="shared" si="0"/>
        <v>85113.76</v>
      </c>
      <c r="H7" s="81">
        <f t="shared" si="0"/>
        <v>173005.41999999998</v>
      </c>
      <c r="I7" s="81">
        <f t="shared" si="0"/>
        <v>0</v>
      </c>
      <c r="J7" s="81">
        <f t="shared" si="0"/>
        <v>0</v>
      </c>
      <c r="K7" s="81">
        <f t="shared" si="0"/>
        <v>0</v>
      </c>
      <c r="L7" s="73"/>
      <c r="M7" s="73"/>
    </row>
    <row r="8" spans="1:14" ht="14.25" customHeight="1">
      <c r="A8" s="68">
        <v>31</v>
      </c>
      <c r="B8" s="68" t="s">
        <v>33</v>
      </c>
      <c r="C8" s="75">
        <f>C9+C13+C11</f>
        <v>964114.8</v>
      </c>
      <c r="D8" s="75">
        <f>D9+D13+D11</f>
        <v>832629.72000000009</v>
      </c>
      <c r="E8" s="75">
        <f t="shared" ref="E8:K8" si="1">E9+E13</f>
        <v>0</v>
      </c>
      <c r="F8" s="75">
        <f>F9+F13+F11</f>
        <v>0</v>
      </c>
      <c r="G8" s="75">
        <f t="shared" si="1"/>
        <v>0</v>
      </c>
      <c r="H8" s="75">
        <f>H9+H13+H11</f>
        <v>131485.07999999999</v>
      </c>
      <c r="I8" s="75">
        <f t="shared" si="1"/>
        <v>0</v>
      </c>
      <c r="J8" s="75">
        <f t="shared" si="1"/>
        <v>0</v>
      </c>
      <c r="K8" s="75">
        <f t="shared" si="1"/>
        <v>0</v>
      </c>
      <c r="L8" s="23">
        <f>SUM(L9:L15)</f>
        <v>0</v>
      </c>
      <c r="M8" s="23">
        <f>SUM(M9:M15)</f>
        <v>0</v>
      </c>
    </row>
    <row r="9" spans="1:14" ht="14.25" customHeight="1">
      <c r="A9" s="26">
        <v>311</v>
      </c>
      <c r="B9" s="70" t="s">
        <v>34</v>
      </c>
      <c r="C9" s="77">
        <f>C10</f>
        <v>807845.24</v>
      </c>
      <c r="D9" s="77">
        <f t="shared" ref="D9:K9" si="2">D10</f>
        <v>698085.56</v>
      </c>
      <c r="E9" s="77">
        <f t="shared" si="2"/>
        <v>0</v>
      </c>
      <c r="F9" s="77">
        <f t="shared" si="2"/>
        <v>0</v>
      </c>
      <c r="G9" s="77">
        <f t="shared" si="2"/>
        <v>0</v>
      </c>
      <c r="H9" s="77">
        <f t="shared" si="2"/>
        <v>109759.67999999999</v>
      </c>
      <c r="I9" s="77">
        <f t="shared" si="2"/>
        <v>0</v>
      </c>
      <c r="J9" s="77">
        <f t="shared" si="2"/>
        <v>0</v>
      </c>
      <c r="K9" s="77">
        <f t="shared" si="2"/>
        <v>0</v>
      </c>
      <c r="L9" s="14">
        <v>0</v>
      </c>
      <c r="M9" s="14">
        <v>0</v>
      </c>
    </row>
    <row r="10" spans="1:14" ht="14.25" customHeight="1">
      <c r="A10" s="69">
        <v>3111</v>
      </c>
      <c r="B10" s="25" t="s">
        <v>35</v>
      </c>
      <c r="C10" s="76">
        <f>D10+E10+F10+H10+I10+J10+K10+G10</f>
        <v>807845.24</v>
      </c>
      <c r="D10" s="76">
        <v>698085.56</v>
      </c>
      <c r="E10" s="76"/>
      <c r="F10" s="76"/>
      <c r="G10" s="76"/>
      <c r="H10" s="76">
        <v>109759.67999999999</v>
      </c>
      <c r="I10" s="76"/>
      <c r="J10" s="76"/>
      <c r="K10" s="76"/>
      <c r="L10" s="14">
        <v>0</v>
      </c>
      <c r="M10" s="14">
        <v>0</v>
      </c>
    </row>
    <row r="11" spans="1:14" ht="14.25" customHeight="1">
      <c r="A11" s="26">
        <v>312</v>
      </c>
      <c r="B11" s="70" t="s">
        <v>72</v>
      </c>
      <c r="C11" s="77">
        <f>C12</f>
        <v>22900</v>
      </c>
      <c r="D11" s="77">
        <f t="shared" ref="D11:K11" si="3">D12</f>
        <v>19300</v>
      </c>
      <c r="E11" s="77">
        <f t="shared" si="3"/>
        <v>0</v>
      </c>
      <c r="F11" s="77">
        <f t="shared" si="3"/>
        <v>0</v>
      </c>
      <c r="G11" s="77">
        <f t="shared" si="3"/>
        <v>0</v>
      </c>
      <c r="H11" s="77">
        <f t="shared" si="3"/>
        <v>3600</v>
      </c>
      <c r="I11" s="77">
        <f t="shared" si="3"/>
        <v>0</v>
      </c>
      <c r="J11" s="77">
        <f t="shared" si="3"/>
        <v>0</v>
      </c>
      <c r="K11" s="77">
        <f t="shared" si="3"/>
        <v>0</v>
      </c>
    </row>
    <row r="12" spans="1:14" ht="14.25" customHeight="1">
      <c r="A12" s="69">
        <v>3121</v>
      </c>
      <c r="B12" s="25" t="s">
        <v>73</v>
      </c>
      <c r="C12" s="76">
        <f>D12+E12+F12+G12+H12</f>
        <v>22900</v>
      </c>
      <c r="D12" s="76">
        <v>19300</v>
      </c>
      <c r="E12" s="76"/>
      <c r="F12" s="76">
        <v>0</v>
      </c>
      <c r="G12" s="76"/>
      <c r="H12" s="76">
        <v>3600</v>
      </c>
      <c r="I12" s="76"/>
      <c r="J12" s="76"/>
      <c r="K12" s="76"/>
    </row>
    <row r="13" spans="1:14" ht="14.25" customHeight="1">
      <c r="A13" s="26">
        <v>313</v>
      </c>
      <c r="B13" s="70" t="s">
        <v>36</v>
      </c>
      <c r="C13" s="77">
        <f>C14</f>
        <v>133369.56</v>
      </c>
      <c r="D13" s="77">
        <f t="shared" ref="D13:K13" si="4">D14</f>
        <v>115244.16</v>
      </c>
      <c r="E13" s="77">
        <f t="shared" si="4"/>
        <v>0</v>
      </c>
      <c r="F13" s="77">
        <f t="shared" si="4"/>
        <v>0</v>
      </c>
      <c r="G13" s="77">
        <f t="shared" si="4"/>
        <v>0</v>
      </c>
      <c r="H13" s="77">
        <f t="shared" si="4"/>
        <v>18125.400000000001</v>
      </c>
      <c r="I13" s="77">
        <f t="shared" si="4"/>
        <v>0</v>
      </c>
      <c r="J13" s="77">
        <f t="shared" si="4"/>
        <v>0</v>
      </c>
      <c r="K13" s="77">
        <f t="shared" si="4"/>
        <v>0</v>
      </c>
      <c r="L13" s="14">
        <v>0</v>
      </c>
      <c r="M13" s="14">
        <v>0</v>
      </c>
    </row>
    <row r="14" spans="1:14" ht="14.25" customHeight="1">
      <c r="A14" s="69">
        <v>3132</v>
      </c>
      <c r="B14" s="25" t="s">
        <v>37</v>
      </c>
      <c r="C14" s="76">
        <f>D14+E14+F14+H14+I14+J14+K14+G14</f>
        <v>133369.56</v>
      </c>
      <c r="D14" s="76">
        <v>115244.16</v>
      </c>
      <c r="E14" s="76"/>
      <c r="F14" s="76"/>
      <c r="G14" s="76"/>
      <c r="H14" s="76">
        <v>18125.400000000001</v>
      </c>
      <c r="I14" s="76"/>
      <c r="J14" s="76"/>
      <c r="K14" s="76"/>
    </row>
    <row r="15" spans="1:14" ht="14.25" customHeight="1">
      <c r="A15" s="70">
        <v>32</v>
      </c>
      <c r="B15" s="70" t="s">
        <v>38</v>
      </c>
      <c r="C15" s="77">
        <f>C16+C20+C25+C36+C34</f>
        <v>304917.39</v>
      </c>
      <c r="D15" s="77">
        <f t="shared" ref="D15:K15" si="5">D16+D20+D25+D36</f>
        <v>139600</v>
      </c>
      <c r="E15" s="77">
        <f t="shared" si="5"/>
        <v>0</v>
      </c>
      <c r="F15" s="77">
        <f>F16+F20+F25+F36+F34</f>
        <v>43500</v>
      </c>
      <c r="G15" s="77">
        <f t="shared" si="5"/>
        <v>82000</v>
      </c>
      <c r="H15" s="77">
        <f>H16+H20+H25+H36+H34</f>
        <v>39817.39</v>
      </c>
      <c r="I15" s="77">
        <f t="shared" si="5"/>
        <v>0</v>
      </c>
      <c r="J15" s="77">
        <f t="shared" si="5"/>
        <v>0</v>
      </c>
      <c r="K15" s="77">
        <f t="shared" si="5"/>
        <v>0</v>
      </c>
      <c r="L15" s="14">
        <v>0</v>
      </c>
      <c r="M15" s="14">
        <v>0</v>
      </c>
    </row>
    <row r="16" spans="1:14" ht="28.5" customHeight="1">
      <c r="A16" s="26">
        <v>321</v>
      </c>
      <c r="B16" s="71" t="s">
        <v>39</v>
      </c>
      <c r="C16" s="77">
        <f>C17+C18+C19</f>
        <v>67000</v>
      </c>
      <c r="D16" s="77">
        <f t="shared" ref="D16:K16" si="6">D17+D18+D19</f>
        <v>35000</v>
      </c>
      <c r="E16" s="77">
        <f t="shared" si="6"/>
        <v>0</v>
      </c>
      <c r="F16" s="77">
        <f t="shared" si="6"/>
        <v>14000</v>
      </c>
      <c r="G16" s="77">
        <f t="shared" si="6"/>
        <v>6000</v>
      </c>
      <c r="H16" s="77">
        <f t="shared" si="6"/>
        <v>12000</v>
      </c>
      <c r="I16" s="77">
        <f t="shared" si="6"/>
        <v>0</v>
      </c>
      <c r="J16" s="77">
        <f t="shared" si="6"/>
        <v>0</v>
      </c>
      <c r="K16" s="77">
        <f t="shared" si="6"/>
        <v>0</v>
      </c>
      <c r="L16" s="23">
        <f>SUM(L17:L50)</f>
        <v>0</v>
      </c>
      <c r="M16" s="23">
        <f>SUM(M17:M50)</f>
        <v>0</v>
      </c>
    </row>
    <row r="17" spans="1:13" ht="14.25" customHeight="1">
      <c r="A17" s="69">
        <v>3211</v>
      </c>
      <c r="B17" s="24" t="s">
        <v>40</v>
      </c>
      <c r="C17" s="76">
        <f>D17+E17+F17+H17+I17+J17+K17+G17</f>
        <v>6000</v>
      </c>
      <c r="D17" s="76">
        <v>1000</v>
      </c>
      <c r="E17" s="76"/>
      <c r="F17" s="76">
        <v>1000</v>
      </c>
      <c r="G17" s="76">
        <v>4000</v>
      </c>
      <c r="H17" s="76">
        <v>0</v>
      </c>
      <c r="I17" s="76"/>
      <c r="J17" s="76"/>
      <c r="K17" s="76"/>
      <c r="L17" s="14">
        <v>0</v>
      </c>
      <c r="M17" s="14">
        <v>0</v>
      </c>
    </row>
    <row r="18" spans="1:13" ht="14.25" customHeight="1">
      <c r="A18" s="69">
        <v>3212</v>
      </c>
      <c r="B18" s="24" t="s">
        <v>41</v>
      </c>
      <c r="C18" s="76">
        <f>D18+E18+F18+H18+I18+J18+K18+G18</f>
        <v>56500</v>
      </c>
      <c r="D18" s="76">
        <v>31500</v>
      </c>
      <c r="E18" s="76"/>
      <c r="F18" s="76">
        <v>13000</v>
      </c>
      <c r="G18" s="76">
        <v>0</v>
      </c>
      <c r="H18" s="76">
        <v>12000</v>
      </c>
      <c r="I18" s="76"/>
      <c r="J18" s="76"/>
      <c r="K18" s="76"/>
      <c r="L18" s="14">
        <v>0</v>
      </c>
      <c r="M18" s="14">
        <v>0</v>
      </c>
    </row>
    <row r="19" spans="1:13" ht="14.25" customHeight="1">
      <c r="A19" s="69">
        <v>3213</v>
      </c>
      <c r="B19" s="24" t="s">
        <v>42</v>
      </c>
      <c r="C19" s="76">
        <f>D19+E19+F19+H19+I19+J19+K19+G19</f>
        <v>4500</v>
      </c>
      <c r="D19" s="76">
        <v>2500</v>
      </c>
      <c r="E19" s="76"/>
      <c r="F19" s="76">
        <v>0</v>
      </c>
      <c r="G19" s="76">
        <v>2000</v>
      </c>
      <c r="H19" s="76">
        <v>0</v>
      </c>
      <c r="I19" s="76"/>
      <c r="J19" s="76"/>
      <c r="K19" s="76"/>
      <c r="L19" s="14">
        <v>0</v>
      </c>
      <c r="M19" s="14">
        <v>0</v>
      </c>
    </row>
    <row r="20" spans="1:13" ht="30" customHeight="1">
      <c r="A20" s="26">
        <v>322</v>
      </c>
      <c r="B20" s="71" t="s">
        <v>43</v>
      </c>
      <c r="C20" s="77">
        <f>C21+C22+C23+C24</f>
        <v>80263.13</v>
      </c>
      <c r="D20" s="77">
        <f t="shared" ref="D20:K20" si="7">D21+D22+D23+D24</f>
        <v>35000</v>
      </c>
      <c r="E20" s="77">
        <f t="shared" si="7"/>
        <v>0</v>
      </c>
      <c r="F20" s="77">
        <f t="shared" si="7"/>
        <v>6500</v>
      </c>
      <c r="G20" s="77">
        <f t="shared" si="7"/>
        <v>24000</v>
      </c>
      <c r="H20" s="77">
        <f t="shared" si="7"/>
        <v>14763.13</v>
      </c>
      <c r="I20" s="77">
        <f t="shared" si="7"/>
        <v>0</v>
      </c>
      <c r="J20" s="77">
        <f t="shared" si="7"/>
        <v>0</v>
      </c>
      <c r="K20" s="77">
        <f t="shared" si="7"/>
        <v>0</v>
      </c>
    </row>
    <row r="21" spans="1:13" ht="14.25" customHeight="1">
      <c r="A21" s="69">
        <v>3221</v>
      </c>
      <c r="B21" s="24" t="s">
        <v>44</v>
      </c>
      <c r="C21" s="76">
        <f>D21+E21+F21+H21+I21+J21+K21+G21</f>
        <v>33263.129999999997</v>
      </c>
      <c r="D21" s="76">
        <v>15500</v>
      </c>
      <c r="E21" s="76"/>
      <c r="F21" s="76">
        <v>2500</v>
      </c>
      <c r="G21" s="76">
        <v>6000</v>
      </c>
      <c r="H21" s="76">
        <v>9263.1299999999992</v>
      </c>
      <c r="I21" s="76"/>
      <c r="J21" s="76"/>
      <c r="K21" s="76"/>
    </row>
    <row r="22" spans="1:13" ht="14.25" customHeight="1">
      <c r="A22" s="69">
        <v>3223</v>
      </c>
      <c r="B22" s="24" t="s">
        <v>45</v>
      </c>
      <c r="C22" s="76">
        <f t="shared" ref="C22:C24" si="8">D22+E22+F22+H22+I22+J22+K22+G22</f>
        <v>15500</v>
      </c>
      <c r="D22" s="76">
        <v>14500</v>
      </c>
      <c r="E22" s="76"/>
      <c r="F22" s="76">
        <v>1000</v>
      </c>
      <c r="G22" s="76">
        <v>0</v>
      </c>
      <c r="H22" s="76">
        <v>0</v>
      </c>
      <c r="I22" s="76"/>
      <c r="J22" s="76"/>
      <c r="K22" s="76"/>
    </row>
    <row r="23" spans="1:13" ht="14.25" customHeight="1">
      <c r="A23" s="69">
        <v>3224</v>
      </c>
      <c r="B23" s="24" t="s">
        <v>46</v>
      </c>
      <c r="C23" s="76">
        <f t="shared" si="8"/>
        <v>10500</v>
      </c>
      <c r="D23" s="76">
        <v>1500</v>
      </c>
      <c r="E23" s="76"/>
      <c r="F23" s="76">
        <v>1000</v>
      </c>
      <c r="G23" s="76">
        <v>8000</v>
      </c>
      <c r="H23" s="76">
        <v>0</v>
      </c>
      <c r="I23" s="76"/>
      <c r="J23" s="76"/>
      <c r="K23" s="76"/>
    </row>
    <row r="24" spans="1:13" ht="14.25" customHeight="1">
      <c r="A24" s="69">
        <v>3225</v>
      </c>
      <c r="B24" s="24" t="s">
        <v>47</v>
      </c>
      <c r="C24" s="76">
        <f t="shared" si="8"/>
        <v>21000</v>
      </c>
      <c r="D24" s="76">
        <v>3500</v>
      </c>
      <c r="E24" s="76"/>
      <c r="F24" s="76">
        <v>2000</v>
      </c>
      <c r="G24" s="76">
        <v>10000</v>
      </c>
      <c r="H24" s="76">
        <v>5500</v>
      </c>
      <c r="I24" s="76"/>
      <c r="J24" s="76"/>
      <c r="K24" s="76"/>
    </row>
    <row r="25" spans="1:13" ht="14.25" customHeight="1">
      <c r="A25" s="26">
        <v>323</v>
      </c>
      <c r="B25" s="27" t="s">
        <v>48</v>
      </c>
      <c r="C25" s="77">
        <f>C26+C27+C28+C29+C31+C32+C33+C30</f>
        <v>130683.44</v>
      </c>
      <c r="D25" s="77">
        <f>D26+D27+D28+D29+D31+D32+D33+D30</f>
        <v>61100</v>
      </c>
      <c r="E25" s="77">
        <f t="shared" ref="E25:K25" si="9">E26+E27+E28+E29+E31+E32+E33+E30</f>
        <v>0</v>
      </c>
      <c r="F25" s="77">
        <f t="shared" si="9"/>
        <v>16200</v>
      </c>
      <c r="G25" s="77">
        <f t="shared" si="9"/>
        <v>41000</v>
      </c>
      <c r="H25" s="77">
        <f t="shared" si="9"/>
        <v>12383.44</v>
      </c>
      <c r="I25" s="77">
        <f t="shared" si="9"/>
        <v>0</v>
      </c>
      <c r="J25" s="77">
        <f t="shared" si="9"/>
        <v>0</v>
      </c>
      <c r="K25" s="77">
        <f t="shared" si="9"/>
        <v>0</v>
      </c>
    </row>
    <row r="26" spans="1:13" ht="14.25" customHeight="1">
      <c r="A26" s="69">
        <v>3231</v>
      </c>
      <c r="B26" s="24" t="s">
        <v>49</v>
      </c>
      <c r="C26" s="76">
        <f>D26+E26+F26+H26+I26+J26+K26+G26</f>
        <v>9400</v>
      </c>
      <c r="D26" s="76">
        <v>6900</v>
      </c>
      <c r="E26" s="76"/>
      <c r="F26" s="76">
        <v>500</v>
      </c>
      <c r="G26" s="76">
        <v>2000</v>
      </c>
      <c r="H26" s="76">
        <v>0</v>
      </c>
      <c r="I26" s="76"/>
      <c r="J26" s="76"/>
      <c r="K26" s="76"/>
    </row>
    <row r="27" spans="1:13" ht="14.25" customHeight="1">
      <c r="A27" s="69">
        <v>3232</v>
      </c>
      <c r="B27" s="24" t="s">
        <v>50</v>
      </c>
      <c r="C27" s="76">
        <f t="shared" ref="C27:C33" si="10">D27+E27+F27+H27+I27+J27+K27+G27</f>
        <v>10000</v>
      </c>
      <c r="D27" s="76">
        <v>2000</v>
      </c>
      <c r="E27" s="76"/>
      <c r="F27" s="76">
        <v>1000</v>
      </c>
      <c r="G27" s="76">
        <v>7000</v>
      </c>
      <c r="H27" s="76">
        <v>0</v>
      </c>
      <c r="I27" s="76"/>
      <c r="J27" s="76"/>
      <c r="K27" s="76"/>
    </row>
    <row r="28" spans="1:13" ht="14.25" customHeight="1">
      <c r="A28" s="69">
        <v>3233</v>
      </c>
      <c r="B28" s="24" t="s">
        <v>51</v>
      </c>
      <c r="C28" s="76">
        <f t="shared" si="10"/>
        <v>16605.940000000002</v>
      </c>
      <c r="D28" s="76">
        <v>8800</v>
      </c>
      <c r="E28" s="76"/>
      <c r="F28" s="76">
        <v>1500</v>
      </c>
      <c r="G28" s="76">
        <v>5000</v>
      </c>
      <c r="H28" s="76">
        <v>1305.94</v>
      </c>
      <c r="I28" s="76"/>
      <c r="J28" s="76"/>
      <c r="K28" s="76"/>
    </row>
    <row r="29" spans="1:13" ht="14.25" customHeight="1">
      <c r="A29" s="69">
        <v>3234</v>
      </c>
      <c r="B29" s="24" t="s">
        <v>52</v>
      </c>
      <c r="C29" s="76">
        <f t="shared" si="10"/>
        <v>8000</v>
      </c>
      <c r="D29" s="76">
        <v>5000</v>
      </c>
      <c r="E29" s="76"/>
      <c r="F29" s="76">
        <v>1000</v>
      </c>
      <c r="G29" s="76">
        <v>2000</v>
      </c>
      <c r="H29" s="76">
        <v>0</v>
      </c>
      <c r="I29" s="76"/>
      <c r="J29" s="76"/>
      <c r="K29" s="76"/>
    </row>
    <row r="30" spans="1:13" ht="14.25" customHeight="1">
      <c r="A30" s="69">
        <v>3236</v>
      </c>
      <c r="B30" s="24" t="s">
        <v>98</v>
      </c>
      <c r="C30" s="76">
        <f t="shared" si="10"/>
        <v>16200</v>
      </c>
      <c r="D30" s="76">
        <v>11200</v>
      </c>
      <c r="E30" s="76"/>
      <c r="F30" s="76">
        <v>5000</v>
      </c>
      <c r="G30" s="76">
        <v>0</v>
      </c>
      <c r="H30" s="76">
        <v>0</v>
      </c>
      <c r="I30" s="76"/>
      <c r="J30" s="76"/>
      <c r="K30" s="76"/>
    </row>
    <row r="31" spans="1:13" ht="14.25" customHeight="1">
      <c r="A31" s="69">
        <v>3237</v>
      </c>
      <c r="B31" s="24" t="s">
        <v>53</v>
      </c>
      <c r="C31" s="76">
        <f t="shared" si="10"/>
        <v>13000</v>
      </c>
      <c r="D31" s="76">
        <v>5000</v>
      </c>
      <c r="E31" s="76"/>
      <c r="F31" s="76">
        <v>1000</v>
      </c>
      <c r="G31" s="76">
        <v>7000</v>
      </c>
      <c r="H31" s="76">
        <v>0</v>
      </c>
      <c r="I31" s="76"/>
      <c r="J31" s="76"/>
      <c r="K31" s="76"/>
    </row>
    <row r="32" spans="1:13" ht="14.25" customHeight="1">
      <c r="A32" s="69">
        <v>3238</v>
      </c>
      <c r="B32" s="24" t="s">
        <v>54</v>
      </c>
      <c r="C32" s="76">
        <f t="shared" si="10"/>
        <v>11200</v>
      </c>
      <c r="D32" s="76">
        <v>5200</v>
      </c>
      <c r="E32" s="76"/>
      <c r="F32" s="76">
        <v>1000</v>
      </c>
      <c r="G32" s="76">
        <v>5000</v>
      </c>
      <c r="H32" s="76">
        <v>0</v>
      </c>
      <c r="I32" s="76"/>
      <c r="J32" s="76"/>
      <c r="K32" s="76"/>
    </row>
    <row r="33" spans="1:13" ht="14.25" customHeight="1">
      <c r="A33" s="69">
        <v>3239</v>
      </c>
      <c r="B33" s="24" t="s">
        <v>55</v>
      </c>
      <c r="C33" s="76">
        <f t="shared" si="10"/>
        <v>46277.5</v>
      </c>
      <c r="D33" s="76">
        <v>17000</v>
      </c>
      <c r="E33" s="76"/>
      <c r="F33" s="76">
        <v>5200</v>
      </c>
      <c r="G33" s="76">
        <v>13000</v>
      </c>
      <c r="H33" s="76">
        <v>11077.5</v>
      </c>
      <c r="I33" s="76"/>
      <c r="J33" s="76"/>
      <c r="K33" s="76"/>
    </row>
    <row r="34" spans="1:13" ht="14.25" customHeight="1">
      <c r="A34" s="26">
        <v>324</v>
      </c>
      <c r="B34" s="27" t="s">
        <v>76</v>
      </c>
      <c r="C34" s="77">
        <f>D34+E34+F34+H34+I34+J34+K34+G34</f>
        <v>3000</v>
      </c>
      <c r="D34" s="77">
        <v>0</v>
      </c>
      <c r="E34" s="77">
        <v>0</v>
      </c>
      <c r="F34" s="77">
        <f>F35</f>
        <v>3000</v>
      </c>
      <c r="G34" s="77">
        <v>0</v>
      </c>
      <c r="H34" s="77">
        <f>H35</f>
        <v>0</v>
      </c>
      <c r="I34" s="76"/>
      <c r="J34" s="76"/>
      <c r="K34" s="76"/>
    </row>
    <row r="35" spans="1:13" ht="14.25" customHeight="1">
      <c r="A35" s="69">
        <v>3241</v>
      </c>
      <c r="B35" s="24" t="s">
        <v>77</v>
      </c>
      <c r="C35" s="76">
        <f>D35+E35+F35+H35+I35+J35+K35+G35</f>
        <v>3000</v>
      </c>
      <c r="D35" s="76">
        <v>0</v>
      </c>
      <c r="E35" s="76"/>
      <c r="F35" s="76">
        <v>3000</v>
      </c>
      <c r="G35" s="76">
        <v>0</v>
      </c>
      <c r="H35" s="76">
        <v>0</v>
      </c>
      <c r="I35" s="76"/>
      <c r="J35" s="76"/>
      <c r="K35" s="76"/>
    </row>
    <row r="36" spans="1:13" ht="14.25" customHeight="1">
      <c r="A36" s="26">
        <v>329</v>
      </c>
      <c r="B36" s="27" t="s">
        <v>56</v>
      </c>
      <c r="C36" s="77">
        <f>C37+C38+C39</f>
        <v>23970.82</v>
      </c>
      <c r="D36" s="77">
        <f t="shared" ref="D36:K36" si="11">D37+D38+D39</f>
        <v>8500</v>
      </c>
      <c r="E36" s="77">
        <f t="shared" si="11"/>
        <v>0</v>
      </c>
      <c r="F36" s="77">
        <f t="shared" si="11"/>
        <v>3800</v>
      </c>
      <c r="G36" s="77">
        <f t="shared" si="11"/>
        <v>11000</v>
      </c>
      <c r="H36" s="77">
        <f t="shared" si="11"/>
        <v>670.82</v>
      </c>
      <c r="I36" s="77">
        <f t="shared" si="11"/>
        <v>0</v>
      </c>
      <c r="J36" s="77">
        <f t="shared" si="11"/>
        <v>0</v>
      </c>
      <c r="K36" s="77">
        <f t="shared" si="11"/>
        <v>0</v>
      </c>
    </row>
    <row r="37" spans="1:13" ht="14.25" customHeight="1">
      <c r="A37" s="69">
        <v>3292</v>
      </c>
      <c r="B37" s="24" t="s">
        <v>57</v>
      </c>
      <c r="C37" s="76">
        <f>D37+E37+F37+H37+I37+J37+K37+G37</f>
        <v>1500</v>
      </c>
      <c r="D37" s="76">
        <v>1500</v>
      </c>
      <c r="E37" s="76"/>
      <c r="F37" s="76">
        <v>0</v>
      </c>
      <c r="G37" s="76">
        <v>0</v>
      </c>
      <c r="H37" s="76">
        <v>0</v>
      </c>
      <c r="I37" s="76"/>
      <c r="J37" s="76"/>
      <c r="K37" s="76"/>
    </row>
    <row r="38" spans="1:13" ht="14.25" customHeight="1">
      <c r="A38" s="69">
        <v>3293</v>
      </c>
      <c r="B38" s="24" t="s">
        <v>58</v>
      </c>
      <c r="C38" s="76">
        <f t="shared" ref="C38:C39" si="12">D38+E38+F38+H38+I38+J38+K38+G38</f>
        <v>6525.82</v>
      </c>
      <c r="D38" s="76">
        <v>3000</v>
      </c>
      <c r="E38" s="76"/>
      <c r="F38" s="76">
        <v>1000</v>
      </c>
      <c r="G38" s="76">
        <v>2000</v>
      </c>
      <c r="H38" s="76">
        <v>525.82000000000005</v>
      </c>
      <c r="I38" s="76"/>
      <c r="J38" s="76"/>
      <c r="K38" s="76"/>
    </row>
    <row r="39" spans="1:13" ht="14.25" customHeight="1">
      <c r="A39" s="69">
        <v>3299</v>
      </c>
      <c r="B39" s="24" t="s">
        <v>59</v>
      </c>
      <c r="C39" s="76">
        <f t="shared" si="12"/>
        <v>15945</v>
      </c>
      <c r="D39" s="76">
        <v>4000</v>
      </c>
      <c r="E39" s="76"/>
      <c r="F39" s="76">
        <v>2800</v>
      </c>
      <c r="G39" s="76">
        <v>9000</v>
      </c>
      <c r="H39" s="76">
        <v>145</v>
      </c>
      <c r="I39" s="76"/>
      <c r="J39" s="76"/>
      <c r="K39" s="76"/>
    </row>
    <row r="40" spans="1:13" ht="14.25" customHeight="1">
      <c r="A40" s="70">
        <v>34</v>
      </c>
      <c r="B40" s="70" t="s">
        <v>60</v>
      </c>
      <c r="C40" s="77">
        <f t="shared" ref="C40:K41" si="13">C41</f>
        <v>11016.71</v>
      </c>
      <c r="D40" s="77">
        <f t="shared" si="13"/>
        <v>4500</v>
      </c>
      <c r="E40" s="77">
        <f t="shared" si="13"/>
        <v>200</v>
      </c>
      <c r="F40" s="77">
        <f t="shared" si="13"/>
        <v>1500</v>
      </c>
      <c r="G40" s="77">
        <f t="shared" si="13"/>
        <v>3113.76</v>
      </c>
      <c r="H40" s="77">
        <f t="shared" si="13"/>
        <v>1702.95</v>
      </c>
      <c r="I40" s="77">
        <f t="shared" si="13"/>
        <v>0</v>
      </c>
      <c r="J40" s="77">
        <f t="shared" si="13"/>
        <v>0</v>
      </c>
      <c r="K40" s="77">
        <f t="shared" si="13"/>
        <v>0</v>
      </c>
      <c r="L40" s="14">
        <v>0</v>
      </c>
      <c r="M40" s="14">
        <v>0</v>
      </c>
    </row>
    <row r="41" spans="1:13" ht="14.25" customHeight="1">
      <c r="A41" s="26">
        <v>343</v>
      </c>
      <c r="B41" s="27" t="s">
        <v>61</v>
      </c>
      <c r="C41" s="77">
        <f>C42+C43</f>
        <v>11016.71</v>
      </c>
      <c r="D41" s="77">
        <f t="shared" si="13"/>
        <v>4500</v>
      </c>
      <c r="E41" s="77">
        <f>E42+E43</f>
        <v>200</v>
      </c>
      <c r="F41" s="77">
        <f>F42+F43</f>
        <v>1500</v>
      </c>
      <c r="G41" s="77">
        <f>G42+G43</f>
        <v>3113.76</v>
      </c>
      <c r="H41" s="77">
        <f>H42+H43</f>
        <v>1702.95</v>
      </c>
      <c r="I41" s="77">
        <f t="shared" si="13"/>
        <v>0</v>
      </c>
      <c r="J41" s="77">
        <f t="shared" si="13"/>
        <v>0</v>
      </c>
      <c r="K41" s="77">
        <f t="shared" si="13"/>
        <v>0</v>
      </c>
      <c r="L41" s="14">
        <v>0</v>
      </c>
      <c r="M41" s="14">
        <v>0</v>
      </c>
    </row>
    <row r="42" spans="1:13" ht="14.25" customHeight="1">
      <c r="A42" s="69">
        <v>3431</v>
      </c>
      <c r="B42" s="24" t="s">
        <v>62</v>
      </c>
      <c r="C42" s="76">
        <f>D42+E42+F42+H42+I42+J42+K42+G42</f>
        <v>7828.7</v>
      </c>
      <c r="D42" s="76">
        <v>4500</v>
      </c>
      <c r="E42" s="76"/>
      <c r="F42" s="76">
        <v>1000</v>
      </c>
      <c r="G42" s="76">
        <v>2000</v>
      </c>
      <c r="H42" s="76">
        <v>328.7</v>
      </c>
      <c r="I42" s="76"/>
      <c r="J42" s="76"/>
      <c r="K42" s="76"/>
      <c r="L42" s="14">
        <v>0</v>
      </c>
      <c r="M42" s="14">
        <v>0</v>
      </c>
    </row>
    <row r="43" spans="1:13" ht="14.25" customHeight="1">
      <c r="A43" s="69">
        <v>3231</v>
      </c>
      <c r="B43" s="24" t="s">
        <v>75</v>
      </c>
      <c r="C43" s="76">
        <f>D43+E43+F43+H43+I43+J43+K43+G43</f>
        <v>3188.01</v>
      </c>
      <c r="D43" s="76">
        <v>0</v>
      </c>
      <c r="E43" s="76">
        <v>200</v>
      </c>
      <c r="F43" s="76">
        <v>500</v>
      </c>
      <c r="G43" s="76">
        <v>1113.76</v>
      </c>
      <c r="H43" s="76">
        <v>1374.25</v>
      </c>
      <c r="I43" s="76"/>
      <c r="J43" s="76"/>
      <c r="K43" s="76"/>
    </row>
    <row r="44" spans="1:13" ht="14.25" customHeight="1">
      <c r="A44" s="70">
        <v>4</v>
      </c>
      <c r="B44" s="27" t="s">
        <v>63</v>
      </c>
      <c r="C44" s="77">
        <f>C45</f>
        <v>341000</v>
      </c>
      <c r="D44" s="77">
        <f t="shared" ref="D44:K44" si="14">D45</f>
        <v>96000</v>
      </c>
      <c r="E44" s="77">
        <f t="shared" si="14"/>
        <v>0</v>
      </c>
      <c r="F44" s="77">
        <f t="shared" si="14"/>
        <v>5000</v>
      </c>
      <c r="G44" s="77">
        <f t="shared" si="14"/>
        <v>35000</v>
      </c>
      <c r="H44" s="77">
        <f t="shared" si="14"/>
        <v>175000</v>
      </c>
      <c r="I44" s="77">
        <f t="shared" si="14"/>
        <v>30000</v>
      </c>
      <c r="J44" s="77">
        <f t="shared" si="14"/>
        <v>0</v>
      </c>
      <c r="K44" s="77">
        <f t="shared" si="14"/>
        <v>0</v>
      </c>
      <c r="L44" s="14">
        <v>0</v>
      </c>
      <c r="M44" s="14">
        <v>0</v>
      </c>
    </row>
    <row r="45" spans="1:13" ht="32.25" customHeight="1">
      <c r="A45" s="26">
        <v>42</v>
      </c>
      <c r="B45" s="71" t="s">
        <v>64</v>
      </c>
      <c r="C45" s="77">
        <f>C46+C48</f>
        <v>341000</v>
      </c>
      <c r="D45" s="77">
        <f t="shared" ref="D45:K45" si="15">D46+D48</f>
        <v>96000</v>
      </c>
      <c r="E45" s="77">
        <f t="shared" si="15"/>
        <v>0</v>
      </c>
      <c r="F45" s="77">
        <f t="shared" si="15"/>
        <v>5000</v>
      </c>
      <c r="G45" s="77">
        <f t="shared" si="15"/>
        <v>35000</v>
      </c>
      <c r="H45" s="77">
        <f t="shared" si="15"/>
        <v>175000</v>
      </c>
      <c r="I45" s="77">
        <f t="shared" si="15"/>
        <v>30000</v>
      </c>
      <c r="J45" s="77">
        <f t="shared" si="15"/>
        <v>0</v>
      </c>
      <c r="K45" s="77">
        <f t="shared" si="15"/>
        <v>0</v>
      </c>
      <c r="L45" s="14">
        <v>0</v>
      </c>
      <c r="M45" s="14">
        <v>0</v>
      </c>
    </row>
    <row r="46" spans="1:13" ht="14.25" customHeight="1">
      <c r="A46" s="26">
        <v>422</v>
      </c>
      <c r="B46" s="70" t="s">
        <v>65</v>
      </c>
      <c r="C46" s="77">
        <f>C47</f>
        <v>70000</v>
      </c>
      <c r="D46" s="77">
        <f t="shared" ref="D46:K46" si="16">D47</f>
        <v>10000</v>
      </c>
      <c r="E46" s="77">
        <f t="shared" si="16"/>
        <v>0</v>
      </c>
      <c r="F46" s="77">
        <f t="shared" si="16"/>
        <v>0</v>
      </c>
      <c r="G46" s="77">
        <f t="shared" si="16"/>
        <v>35000</v>
      </c>
      <c r="H46" s="77">
        <f t="shared" si="16"/>
        <v>25000</v>
      </c>
      <c r="I46" s="77">
        <f t="shared" si="16"/>
        <v>0</v>
      </c>
      <c r="J46" s="77">
        <f t="shared" si="16"/>
        <v>0</v>
      </c>
      <c r="K46" s="77">
        <f t="shared" si="16"/>
        <v>0</v>
      </c>
      <c r="L46" s="14">
        <v>0</v>
      </c>
      <c r="M46" s="14">
        <v>0</v>
      </c>
    </row>
    <row r="47" spans="1:13" ht="14.25" customHeight="1">
      <c r="A47" s="69">
        <v>4221</v>
      </c>
      <c r="B47" s="24" t="s">
        <v>99</v>
      </c>
      <c r="C47" s="76">
        <f>D47+E47+F47+H47+I47+J47+K47+G47</f>
        <v>70000</v>
      </c>
      <c r="D47" s="76">
        <v>10000</v>
      </c>
      <c r="E47" s="76"/>
      <c r="F47" s="76">
        <v>0</v>
      </c>
      <c r="G47" s="76">
        <v>35000</v>
      </c>
      <c r="H47" s="76">
        <v>25000</v>
      </c>
      <c r="I47" s="76"/>
      <c r="J47" s="76"/>
      <c r="K47" s="76"/>
      <c r="L47" s="14">
        <v>0</v>
      </c>
      <c r="M47" s="14">
        <v>0</v>
      </c>
    </row>
    <row r="48" spans="1:13" ht="14.25" customHeight="1">
      <c r="A48" s="26">
        <v>424</v>
      </c>
      <c r="B48" s="27" t="s">
        <v>66</v>
      </c>
      <c r="C48" s="77">
        <f t="shared" ref="C48:K48" si="17">C49</f>
        <v>271000</v>
      </c>
      <c r="D48" s="77">
        <f t="shared" si="17"/>
        <v>86000</v>
      </c>
      <c r="E48" s="77">
        <f t="shared" si="17"/>
        <v>0</v>
      </c>
      <c r="F48" s="77">
        <f t="shared" si="17"/>
        <v>5000</v>
      </c>
      <c r="G48" s="77">
        <f t="shared" si="17"/>
        <v>0</v>
      </c>
      <c r="H48" s="77">
        <f t="shared" si="17"/>
        <v>150000</v>
      </c>
      <c r="I48" s="77">
        <f t="shared" si="17"/>
        <v>30000</v>
      </c>
      <c r="J48" s="77">
        <f t="shared" si="17"/>
        <v>0</v>
      </c>
      <c r="K48" s="77">
        <f t="shared" si="17"/>
        <v>0</v>
      </c>
      <c r="L48" s="14">
        <v>0</v>
      </c>
      <c r="M48" s="14">
        <v>0</v>
      </c>
    </row>
    <row r="49" spans="1:13" ht="14.25" customHeight="1">
      <c r="A49" s="72">
        <v>4241</v>
      </c>
      <c r="B49" s="28" t="s">
        <v>67</v>
      </c>
      <c r="C49" s="78">
        <f>D49+E49+F49+H49+I49+J49+K49+G49</f>
        <v>271000</v>
      </c>
      <c r="D49" s="78">
        <v>86000</v>
      </c>
      <c r="E49" s="78"/>
      <c r="F49" s="78">
        <v>5000</v>
      </c>
      <c r="G49" s="78">
        <v>0</v>
      </c>
      <c r="H49" s="78">
        <v>150000</v>
      </c>
      <c r="I49" s="78">
        <v>30000</v>
      </c>
      <c r="J49" s="78"/>
      <c r="K49" s="78"/>
      <c r="L49" s="14">
        <v>0</v>
      </c>
      <c r="M49" s="14">
        <v>0</v>
      </c>
    </row>
    <row r="50" spans="1:13" ht="14.25" customHeight="1">
      <c r="A50" s="29"/>
      <c r="B50" s="80" t="s">
        <v>69</v>
      </c>
      <c r="C50" s="79">
        <f t="shared" ref="C50:K50" si="18">C7+C44</f>
        <v>1621048.9</v>
      </c>
      <c r="D50" s="79">
        <f t="shared" si="18"/>
        <v>1072729.7200000002</v>
      </c>
      <c r="E50" s="79">
        <f t="shared" si="18"/>
        <v>200</v>
      </c>
      <c r="F50" s="79">
        <f t="shared" si="18"/>
        <v>50000</v>
      </c>
      <c r="G50" s="79">
        <f>G7+G44</f>
        <v>120113.76</v>
      </c>
      <c r="H50" s="79">
        <f t="shared" si="18"/>
        <v>348005.42</v>
      </c>
      <c r="I50" s="79">
        <f t="shared" si="18"/>
        <v>30000</v>
      </c>
      <c r="J50" s="79">
        <f t="shared" si="18"/>
        <v>0</v>
      </c>
      <c r="K50" s="79">
        <f t="shared" si="18"/>
        <v>0</v>
      </c>
      <c r="L50" s="14">
        <v>0</v>
      </c>
      <c r="M50" s="14">
        <v>0</v>
      </c>
    </row>
    <row r="54" spans="1:13">
      <c r="A54" s="32"/>
      <c r="B54" s="33"/>
      <c r="C54" s="34"/>
      <c r="D54" s="34"/>
      <c r="E54" s="34"/>
      <c r="F54" s="34"/>
      <c r="G54" s="34"/>
      <c r="H54" s="34"/>
      <c r="I54" s="34"/>
      <c r="J54" s="34"/>
      <c r="K54" s="34"/>
    </row>
    <row r="55" spans="1:13" ht="39.75" customHeight="1">
      <c r="A55" s="154"/>
      <c r="B55" s="154"/>
      <c r="C55" s="154"/>
      <c r="D55" s="154"/>
      <c r="E55" s="154"/>
      <c r="F55" s="154"/>
      <c r="G55" s="154"/>
      <c r="H55" s="154"/>
      <c r="I55" s="154"/>
      <c r="J55" s="154"/>
      <c r="K55" s="154"/>
    </row>
  </sheetData>
  <mergeCells count="4">
    <mergeCell ref="A55:K55"/>
    <mergeCell ref="A1:K1"/>
    <mergeCell ref="A2:K2"/>
    <mergeCell ref="A4:D4"/>
  </mergeCells>
  <phoneticPr fontId="0" type="noConversion"/>
  <pageMargins left="0.19685039370078741" right="0.19685039370078741" top="0.55118110236220474" bottom="0.51181102362204722" header="0.70866141732283472" footer="0.51181102362204722"/>
  <pageSetup paperSize="9" scale="6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52"/>
  <sheetViews>
    <sheetView zoomScale="75" workbookViewId="0">
      <selection activeCell="A2" sqref="A2:K2"/>
    </sheetView>
  </sheetViews>
  <sheetFormatPr defaultRowHeight="14.25"/>
  <cols>
    <col min="1" max="1" width="12" style="30" customWidth="1"/>
    <col min="2" max="2" width="34.5703125" style="31" customWidth="1"/>
    <col min="3" max="3" width="16.7109375" style="14" customWidth="1"/>
    <col min="4" max="4" width="16.7109375" style="17" customWidth="1"/>
    <col min="5" max="11" width="16.7109375" style="14" customWidth="1"/>
    <col min="12" max="12" width="16.7109375" style="14" hidden="1" customWidth="1"/>
    <col min="13" max="13" width="16.42578125" style="14" hidden="1" customWidth="1"/>
    <col min="14" max="14" width="10.42578125" style="14" customWidth="1"/>
    <col min="15" max="16384" width="9.140625" style="14"/>
  </cols>
  <sheetData>
    <row r="1" spans="1:14" ht="24.75" customHeight="1">
      <c r="A1" s="155" t="s">
        <v>107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08"/>
      <c r="M1" s="108"/>
      <c r="N1" s="108"/>
    </row>
    <row r="2" spans="1:14" ht="20.25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08"/>
      <c r="M2" s="108"/>
      <c r="N2" s="108"/>
    </row>
    <row r="3" spans="1:14" ht="18" customHeight="1">
      <c r="A3" s="67" t="s">
        <v>32</v>
      </c>
      <c r="B3" s="15"/>
      <c r="C3" s="15"/>
      <c r="D3" s="16"/>
    </row>
    <row r="4" spans="1:14" ht="15" customHeight="1">
      <c r="A4" s="157" t="s">
        <v>87</v>
      </c>
      <c r="B4" s="157"/>
      <c r="C4" s="157"/>
      <c r="D4" s="158"/>
      <c r="E4" s="19"/>
      <c r="F4" s="19"/>
      <c r="G4" s="19"/>
      <c r="H4" s="19"/>
      <c r="I4" s="19"/>
      <c r="J4" s="19"/>
      <c r="K4" s="19"/>
    </row>
    <row r="5" spans="1:14" ht="9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82" t="s">
        <v>1</v>
      </c>
      <c r="L5" s="18"/>
      <c r="M5" s="18"/>
    </row>
    <row r="6" spans="1:14" s="17" customFormat="1" ht="90">
      <c r="A6" s="20" t="s">
        <v>16</v>
      </c>
      <c r="B6" s="20" t="s">
        <v>9</v>
      </c>
      <c r="C6" s="21" t="s">
        <v>90</v>
      </c>
      <c r="D6" s="21" t="s">
        <v>4</v>
      </c>
      <c r="E6" s="21" t="s">
        <v>5</v>
      </c>
      <c r="F6" s="21" t="s">
        <v>6</v>
      </c>
      <c r="G6" s="21" t="s">
        <v>71</v>
      </c>
      <c r="H6" s="21" t="s">
        <v>7</v>
      </c>
      <c r="I6" s="21" t="s">
        <v>8</v>
      </c>
      <c r="J6" s="21" t="s">
        <v>17</v>
      </c>
      <c r="K6" s="21" t="s">
        <v>13</v>
      </c>
      <c r="L6" s="22" t="s">
        <v>10</v>
      </c>
      <c r="M6" s="22" t="s">
        <v>11</v>
      </c>
    </row>
    <row r="7" spans="1:14" s="17" customFormat="1" ht="15">
      <c r="A7" s="74">
        <v>3</v>
      </c>
      <c r="B7" s="74" t="s">
        <v>68</v>
      </c>
      <c r="C7" s="81">
        <f t="shared" ref="C7:K7" si="0">C8+C15+C39</f>
        <v>1182573.56</v>
      </c>
      <c r="D7" s="81">
        <f t="shared" si="0"/>
        <v>976988.48</v>
      </c>
      <c r="E7" s="81">
        <f t="shared" si="0"/>
        <v>200</v>
      </c>
      <c r="F7" s="81">
        <f t="shared" si="0"/>
        <v>43000</v>
      </c>
      <c r="G7" s="81">
        <f t="shared" si="0"/>
        <v>0</v>
      </c>
      <c r="H7" s="81">
        <f t="shared" si="0"/>
        <v>162385.07999999999</v>
      </c>
      <c r="I7" s="81">
        <f t="shared" si="0"/>
        <v>0</v>
      </c>
      <c r="J7" s="81">
        <f t="shared" si="0"/>
        <v>0</v>
      </c>
      <c r="K7" s="81">
        <f t="shared" si="0"/>
        <v>0</v>
      </c>
      <c r="L7" s="73"/>
      <c r="M7" s="73"/>
    </row>
    <row r="8" spans="1:14" ht="14.25" customHeight="1">
      <c r="A8" s="68">
        <v>31</v>
      </c>
      <c r="B8" s="68" t="s">
        <v>33</v>
      </c>
      <c r="C8" s="75">
        <f>C9+C13+C11</f>
        <v>961373.55999999994</v>
      </c>
      <c r="D8" s="75">
        <f>D9+D13+D11</f>
        <v>840988.48</v>
      </c>
      <c r="E8" s="75">
        <f t="shared" ref="E8:K8" si="1">E9+E13</f>
        <v>0</v>
      </c>
      <c r="F8" s="75">
        <f>F9+F13+F11</f>
        <v>0</v>
      </c>
      <c r="G8" s="75">
        <f t="shared" si="1"/>
        <v>0</v>
      </c>
      <c r="H8" s="75">
        <f>H9+H13+H11</f>
        <v>120385.07999999999</v>
      </c>
      <c r="I8" s="75">
        <f t="shared" si="1"/>
        <v>0</v>
      </c>
      <c r="J8" s="75">
        <f t="shared" si="1"/>
        <v>0</v>
      </c>
      <c r="K8" s="75">
        <f t="shared" si="1"/>
        <v>0</v>
      </c>
      <c r="L8" s="23">
        <f>SUM(L9:L15)</f>
        <v>0</v>
      </c>
      <c r="M8" s="23">
        <f>SUM(M9:M15)</f>
        <v>0</v>
      </c>
    </row>
    <row r="9" spans="1:14" ht="14.25" customHeight="1">
      <c r="A9" s="26">
        <v>311</v>
      </c>
      <c r="B9" s="70" t="s">
        <v>34</v>
      </c>
      <c r="C9" s="77">
        <f>C10</f>
        <v>806071.67999999993</v>
      </c>
      <c r="D9" s="77">
        <f t="shared" ref="D9:K9" si="2">D10</f>
        <v>705312</v>
      </c>
      <c r="E9" s="77">
        <f t="shared" si="2"/>
        <v>0</v>
      </c>
      <c r="F9" s="77">
        <f t="shared" si="2"/>
        <v>0</v>
      </c>
      <c r="G9" s="77">
        <f t="shared" si="2"/>
        <v>0</v>
      </c>
      <c r="H9" s="77">
        <f t="shared" si="2"/>
        <v>100759.67999999999</v>
      </c>
      <c r="I9" s="77">
        <f t="shared" si="2"/>
        <v>0</v>
      </c>
      <c r="J9" s="77">
        <f t="shared" si="2"/>
        <v>0</v>
      </c>
      <c r="K9" s="77">
        <f t="shared" si="2"/>
        <v>0</v>
      </c>
      <c r="L9" s="14">
        <v>0</v>
      </c>
      <c r="M9" s="14">
        <v>0</v>
      </c>
    </row>
    <row r="10" spans="1:14" ht="14.25" customHeight="1">
      <c r="A10" s="69">
        <v>3111</v>
      </c>
      <c r="B10" s="25" t="s">
        <v>35</v>
      </c>
      <c r="C10" s="76">
        <f>D10+E10+F10+H10+I10+J10+K10+G10</f>
        <v>806071.67999999993</v>
      </c>
      <c r="D10" s="76">
        <v>705312</v>
      </c>
      <c r="E10" s="76"/>
      <c r="F10" s="76"/>
      <c r="G10" s="76"/>
      <c r="H10" s="76">
        <v>100759.67999999999</v>
      </c>
      <c r="I10" s="76"/>
      <c r="J10" s="76"/>
      <c r="K10" s="76"/>
      <c r="L10" s="14">
        <v>0</v>
      </c>
      <c r="M10" s="14">
        <v>0</v>
      </c>
    </row>
    <row r="11" spans="1:14" ht="14.25" customHeight="1">
      <c r="A11" s="26">
        <v>312</v>
      </c>
      <c r="B11" s="70" t="s">
        <v>72</v>
      </c>
      <c r="C11" s="77">
        <f>C12</f>
        <v>22300</v>
      </c>
      <c r="D11" s="77">
        <f t="shared" ref="D11:K11" si="3">D12</f>
        <v>19300</v>
      </c>
      <c r="E11" s="77">
        <f t="shared" si="3"/>
        <v>0</v>
      </c>
      <c r="F11" s="77">
        <f t="shared" si="3"/>
        <v>0</v>
      </c>
      <c r="G11" s="77">
        <f t="shared" si="3"/>
        <v>0</v>
      </c>
      <c r="H11" s="77">
        <f t="shared" si="3"/>
        <v>3000</v>
      </c>
      <c r="I11" s="77">
        <f t="shared" si="3"/>
        <v>0</v>
      </c>
      <c r="J11" s="77">
        <f t="shared" si="3"/>
        <v>0</v>
      </c>
      <c r="K11" s="77">
        <f t="shared" si="3"/>
        <v>0</v>
      </c>
    </row>
    <row r="12" spans="1:14" ht="14.25" customHeight="1">
      <c r="A12" s="69">
        <v>3121</v>
      </c>
      <c r="B12" s="25" t="s">
        <v>73</v>
      </c>
      <c r="C12" s="76">
        <f>D12+E12+F12+G12+H12</f>
        <v>22300</v>
      </c>
      <c r="D12" s="76">
        <v>19300</v>
      </c>
      <c r="E12" s="76"/>
      <c r="F12" s="76">
        <v>0</v>
      </c>
      <c r="G12" s="76"/>
      <c r="H12" s="76">
        <v>3000</v>
      </c>
      <c r="I12" s="76"/>
      <c r="J12" s="76"/>
      <c r="K12" s="76"/>
    </row>
    <row r="13" spans="1:14" ht="14.25" customHeight="1">
      <c r="A13" s="26">
        <v>313</v>
      </c>
      <c r="B13" s="70" t="s">
        <v>36</v>
      </c>
      <c r="C13" s="77">
        <f>C14</f>
        <v>133001.88</v>
      </c>
      <c r="D13" s="77">
        <f t="shared" ref="D13:K13" si="4">D14</f>
        <v>116376.48</v>
      </c>
      <c r="E13" s="77">
        <f t="shared" si="4"/>
        <v>0</v>
      </c>
      <c r="F13" s="77">
        <f t="shared" si="4"/>
        <v>0</v>
      </c>
      <c r="G13" s="77">
        <f t="shared" si="4"/>
        <v>0</v>
      </c>
      <c r="H13" s="77">
        <f t="shared" si="4"/>
        <v>16625.400000000001</v>
      </c>
      <c r="I13" s="77">
        <f t="shared" si="4"/>
        <v>0</v>
      </c>
      <c r="J13" s="77">
        <f t="shared" si="4"/>
        <v>0</v>
      </c>
      <c r="K13" s="77">
        <f t="shared" si="4"/>
        <v>0</v>
      </c>
      <c r="L13" s="14">
        <v>0</v>
      </c>
      <c r="M13" s="14">
        <v>0</v>
      </c>
    </row>
    <row r="14" spans="1:14" ht="14.25" customHeight="1">
      <c r="A14" s="69">
        <v>3132</v>
      </c>
      <c r="B14" s="25" t="s">
        <v>37</v>
      </c>
      <c r="C14" s="76">
        <f>D14+E14+F14+H14+I14+J14+K14+G14</f>
        <v>133001.88</v>
      </c>
      <c r="D14" s="76">
        <v>116376.48</v>
      </c>
      <c r="E14" s="76"/>
      <c r="F14" s="76"/>
      <c r="G14" s="76"/>
      <c r="H14" s="76">
        <v>16625.400000000001</v>
      </c>
      <c r="I14" s="76"/>
      <c r="J14" s="76"/>
      <c r="K14" s="76"/>
    </row>
    <row r="15" spans="1:14" ht="14.25" customHeight="1">
      <c r="A15" s="70">
        <v>32</v>
      </c>
      <c r="B15" s="70" t="s">
        <v>38</v>
      </c>
      <c r="C15" s="77">
        <f>C16+C20+C25+C35+C33</f>
        <v>215000</v>
      </c>
      <c r="D15" s="77">
        <f t="shared" ref="D15:K15" si="5">D16+D20+D25+D35</f>
        <v>132000</v>
      </c>
      <c r="E15" s="77">
        <f t="shared" si="5"/>
        <v>0</v>
      </c>
      <c r="F15" s="77">
        <f>F16+F20+F25+F35+F33</f>
        <v>42000</v>
      </c>
      <c r="G15" s="77">
        <f t="shared" si="5"/>
        <v>0</v>
      </c>
      <c r="H15" s="77">
        <f>H16+H20+H25+H35+H33</f>
        <v>41000</v>
      </c>
      <c r="I15" s="77">
        <f t="shared" si="5"/>
        <v>0</v>
      </c>
      <c r="J15" s="77">
        <f t="shared" si="5"/>
        <v>0</v>
      </c>
      <c r="K15" s="77">
        <f t="shared" si="5"/>
        <v>0</v>
      </c>
      <c r="L15" s="14">
        <v>0</v>
      </c>
      <c r="M15" s="14">
        <v>0</v>
      </c>
    </row>
    <row r="16" spans="1:14" ht="28.5" customHeight="1">
      <c r="A16" s="26">
        <v>321</v>
      </c>
      <c r="B16" s="71" t="s">
        <v>39</v>
      </c>
      <c r="C16" s="77">
        <f>C17+C18+C19</f>
        <v>73000</v>
      </c>
      <c r="D16" s="77">
        <f t="shared" ref="D16:K16" si="6">D17+D18+D19</f>
        <v>45000</v>
      </c>
      <c r="E16" s="77">
        <f t="shared" si="6"/>
        <v>0</v>
      </c>
      <c r="F16" s="77">
        <f t="shared" si="6"/>
        <v>13000</v>
      </c>
      <c r="G16" s="77">
        <f t="shared" si="6"/>
        <v>0</v>
      </c>
      <c r="H16" s="77">
        <f t="shared" si="6"/>
        <v>15000</v>
      </c>
      <c r="I16" s="77">
        <f t="shared" si="6"/>
        <v>0</v>
      </c>
      <c r="J16" s="77">
        <f t="shared" si="6"/>
        <v>0</v>
      </c>
      <c r="K16" s="77">
        <f t="shared" si="6"/>
        <v>0</v>
      </c>
      <c r="L16" s="23">
        <f>SUM(L17:L47)</f>
        <v>0</v>
      </c>
      <c r="M16" s="23">
        <f>SUM(M17:M47)</f>
        <v>0</v>
      </c>
    </row>
    <row r="17" spans="1:13" ht="14.25" customHeight="1">
      <c r="A17" s="69">
        <v>3211</v>
      </c>
      <c r="B17" s="24" t="s">
        <v>40</v>
      </c>
      <c r="C17" s="76">
        <f>D17+E17+F17+H17+I17+J17+K17+G17</f>
        <v>11000</v>
      </c>
      <c r="D17" s="76">
        <v>8000</v>
      </c>
      <c r="E17" s="76"/>
      <c r="F17" s="76">
        <v>1000</v>
      </c>
      <c r="G17" s="76"/>
      <c r="H17" s="76">
        <v>2000</v>
      </c>
      <c r="I17" s="76"/>
      <c r="J17" s="76"/>
      <c r="K17" s="76"/>
      <c r="L17" s="14">
        <v>0</v>
      </c>
      <c r="M17" s="14">
        <v>0</v>
      </c>
    </row>
    <row r="18" spans="1:13" ht="14.25" customHeight="1">
      <c r="A18" s="69">
        <v>3212</v>
      </c>
      <c r="B18" s="24" t="s">
        <v>41</v>
      </c>
      <c r="C18" s="76">
        <f>D18+E18+F18+H18+I18+J18+K18+G18</f>
        <v>55000</v>
      </c>
      <c r="D18" s="76">
        <v>33000</v>
      </c>
      <c r="E18" s="76"/>
      <c r="F18" s="76">
        <v>10000</v>
      </c>
      <c r="G18" s="76"/>
      <c r="H18" s="76">
        <v>12000</v>
      </c>
      <c r="I18" s="76"/>
      <c r="J18" s="76"/>
      <c r="K18" s="76"/>
      <c r="L18" s="14">
        <v>0</v>
      </c>
      <c r="M18" s="14">
        <v>0</v>
      </c>
    </row>
    <row r="19" spans="1:13" ht="30" customHeight="1">
      <c r="A19" s="69">
        <v>3213</v>
      </c>
      <c r="B19" s="24" t="s">
        <v>42</v>
      </c>
      <c r="C19" s="76">
        <f>D19+E19+F19+H19+I19+J19+K19+G19</f>
        <v>7000</v>
      </c>
      <c r="D19" s="76">
        <v>4000</v>
      </c>
      <c r="E19" s="76"/>
      <c r="F19" s="76">
        <v>2000</v>
      </c>
      <c r="G19" s="76"/>
      <c r="H19" s="76">
        <v>1000</v>
      </c>
      <c r="I19" s="76"/>
      <c r="J19" s="76"/>
      <c r="K19" s="76"/>
      <c r="L19" s="14">
        <v>0</v>
      </c>
      <c r="M19" s="14">
        <v>0</v>
      </c>
    </row>
    <row r="20" spans="1:13" ht="14.25" customHeight="1">
      <c r="A20" s="26">
        <v>322</v>
      </c>
      <c r="B20" s="71" t="s">
        <v>43</v>
      </c>
      <c r="C20" s="77">
        <f>C21+C22+C23+C24</f>
        <v>46000</v>
      </c>
      <c r="D20" s="77">
        <f t="shared" ref="D20:K20" si="7">D21+D22+D23+D24</f>
        <v>30500</v>
      </c>
      <c r="E20" s="77">
        <f t="shared" si="7"/>
        <v>0</v>
      </c>
      <c r="F20" s="77">
        <f t="shared" si="7"/>
        <v>8500</v>
      </c>
      <c r="G20" s="77">
        <f t="shared" si="7"/>
        <v>0</v>
      </c>
      <c r="H20" s="77">
        <f t="shared" si="7"/>
        <v>7000</v>
      </c>
      <c r="I20" s="77">
        <f t="shared" si="7"/>
        <v>0</v>
      </c>
      <c r="J20" s="77">
        <f t="shared" si="7"/>
        <v>0</v>
      </c>
      <c r="K20" s="77">
        <f t="shared" si="7"/>
        <v>0</v>
      </c>
    </row>
    <row r="21" spans="1:13" ht="14.25" customHeight="1">
      <c r="A21" s="69">
        <v>3221</v>
      </c>
      <c r="B21" s="24" t="s">
        <v>44</v>
      </c>
      <c r="C21" s="76">
        <f>D21+E21+F21+H21+I21+J21+K21+G21</f>
        <v>21000</v>
      </c>
      <c r="D21" s="76">
        <v>13000</v>
      </c>
      <c r="E21" s="76"/>
      <c r="F21" s="76">
        <v>3000</v>
      </c>
      <c r="G21" s="76"/>
      <c r="H21" s="76">
        <v>5000</v>
      </c>
      <c r="I21" s="76"/>
      <c r="J21" s="76"/>
      <c r="K21" s="76"/>
    </row>
    <row r="22" spans="1:13" ht="14.25" customHeight="1">
      <c r="A22" s="69">
        <v>3223</v>
      </c>
      <c r="B22" s="24" t="s">
        <v>45</v>
      </c>
      <c r="C22" s="76">
        <f t="shared" ref="C22:C24" si="8">D22+E22+F22+H22+I22+J22+K22+G22</f>
        <v>16500</v>
      </c>
      <c r="D22" s="76">
        <v>15000</v>
      </c>
      <c r="E22" s="76"/>
      <c r="F22" s="76">
        <v>1000</v>
      </c>
      <c r="G22" s="76"/>
      <c r="H22" s="76">
        <v>500</v>
      </c>
      <c r="I22" s="76"/>
      <c r="J22" s="76"/>
      <c r="K22" s="76"/>
    </row>
    <row r="23" spans="1:13" ht="14.25" customHeight="1">
      <c r="A23" s="69">
        <v>3224</v>
      </c>
      <c r="B23" s="24" t="s">
        <v>46</v>
      </c>
      <c r="C23" s="76">
        <f t="shared" si="8"/>
        <v>3500</v>
      </c>
      <c r="D23" s="76">
        <v>1500</v>
      </c>
      <c r="E23" s="76"/>
      <c r="F23" s="76">
        <v>1500</v>
      </c>
      <c r="G23" s="76"/>
      <c r="H23" s="76">
        <v>500</v>
      </c>
      <c r="I23" s="76"/>
      <c r="J23" s="76"/>
      <c r="K23" s="76"/>
    </row>
    <row r="24" spans="1:13" ht="14.25" customHeight="1">
      <c r="A24" s="69">
        <v>3225</v>
      </c>
      <c r="B24" s="24" t="s">
        <v>47</v>
      </c>
      <c r="C24" s="76">
        <f t="shared" si="8"/>
        <v>5000</v>
      </c>
      <c r="D24" s="76">
        <v>1000</v>
      </c>
      <c r="E24" s="76"/>
      <c r="F24" s="76">
        <v>3000</v>
      </c>
      <c r="G24" s="76"/>
      <c r="H24" s="76">
        <v>1000</v>
      </c>
      <c r="I24" s="76"/>
      <c r="J24" s="76"/>
      <c r="K24" s="76"/>
    </row>
    <row r="25" spans="1:13" ht="14.25" customHeight="1">
      <c r="A25" s="26">
        <v>323</v>
      </c>
      <c r="B25" s="27" t="s">
        <v>48</v>
      </c>
      <c r="C25" s="77">
        <f>C26+C27+C28+C29+C30+C31+C32</f>
        <v>56000</v>
      </c>
      <c r="D25" s="77">
        <f t="shared" ref="D25:K25" si="9">D26+D27+D28+D29+D30+D31+D32</f>
        <v>39000</v>
      </c>
      <c r="E25" s="77">
        <f t="shared" si="9"/>
        <v>0</v>
      </c>
      <c r="F25" s="77">
        <f t="shared" si="9"/>
        <v>9200</v>
      </c>
      <c r="G25" s="77">
        <f t="shared" si="9"/>
        <v>0</v>
      </c>
      <c r="H25" s="77">
        <f t="shared" si="9"/>
        <v>7800</v>
      </c>
      <c r="I25" s="77">
        <f t="shared" si="9"/>
        <v>0</v>
      </c>
      <c r="J25" s="77">
        <f t="shared" si="9"/>
        <v>0</v>
      </c>
      <c r="K25" s="77">
        <f t="shared" si="9"/>
        <v>0</v>
      </c>
    </row>
    <row r="26" spans="1:13" ht="14.25" customHeight="1">
      <c r="A26" s="69">
        <v>3231</v>
      </c>
      <c r="B26" s="24" t="s">
        <v>49</v>
      </c>
      <c r="C26" s="76">
        <f>D26+E26+F26+H26+I26+J26+K26+G26</f>
        <v>10000</v>
      </c>
      <c r="D26" s="76">
        <v>9000</v>
      </c>
      <c r="E26" s="76"/>
      <c r="F26" s="76">
        <v>500</v>
      </c>
      <c r="G26" s="76"/>
      <c r="H26" s="76">
        <v>500</v>
      </c>
      <c r="I26" s="76"/>
      <c r="J26" s="76"/>
      <c r="K26" s="76"/>
    </row>
    <row r="27" spans="1:13" ht="14.25" customHeight="1">
      <c r="A27" s="69">
        <v>3232</v>
      </c>
      <c r="B27" s="24" t="s">
        <v>50</v>
      </c>
      <c r="C27" s="76">
        <f t="shared" ref="C27:C32" si="10">D27+E27+F27+H27+I27+J27+K27+G27</f>
        <v>4000</v>
      </c>
      <c r="D27" s="76">
        <v>2000</v>
      </c>
      <c r="E27" s="76"/>
      <c r="F27" s="76">
        <v>1500</v>
      </c>
      <c r="G27" s="76"/>
      <c r="H27" s="76">
        <v>500</v>
      </c>
      <c r="I27" s="76"/>
      <c r="J27" s="76"/>
      <c r="K27" s="76"/>
    </row>
    <row r="28" spans="1:13" ht="14.25" customHeight="1">
      <c r="A28" s="69">
        <v>3233</v>
      </c>
      <c r="B28" s="24" t="s">
        <v>51</v>
      </c>
      <c r="C28" s="76">
        <f t="shared" si="10"/>
        <v>3300</v>
      </c>
      <c r="D28" s="76">
        <v>2000</v>
      </c>
      <c r="E28" s="76"/>
      <c r="F28" s="76">
        <v>1000</v>
      </c>
      <c r="G28" s="76"/>
      <c r="H28" s="76">
        <v>300</v>
      </c>
      <c r="I28" s="76"/>
      <c r="J28" s="76"/>
      <c r="K28" s="76"/>
    </row>
    <row r="29" spans="1:13" ht="14.25" customHeight="1">
      <c r="A29" s="69">
        <v>3234</v>
      </c>
      <c r="B29" s="24" t="s">
        <v>52</v>
      </c>
      <c r="C29" s="76">
        <f t="shared" si="10"/>
        <v>8500</v>
      </c>
      <c r="D29" s="76">
        <v>7000</v>
      </c>
      <c r="E29" s="76"/>
      <c r="F29" s="76">
        <v>1000</v>
      </c>
      <c r="G29" s="76"/>
      <c r="H29" s="76">
        <v>500</v>
      </c>
      <c r="I29" s="76"/>
      <c r="J29" s="76"/>
      <c r="K29" s="76"/>
    </row>
    <row r="30" spans="1:13" ht="14.25" customHeight="1">
      <c r="A30" s="69">
        <v>3237</v>
      </c>
      <c r="B30" s="24" t="s">
        <v>53</v>
      </c>
      <c r="C30" s="76">
        <f t="shared" si="10"/>
        <v>7500</v>
      </c>
      <c r="D30" s="76">
        <v>5000</v>
      </c>
      <c r="E30" s="76"/>
      <c r="F30" s="76">
        <v>2000</v>
      </c>
      <c r="G30" s="76"/>
      <c r="H30" s="76">
        <v>500</v>
      </c>
      <c r="I30" s="76"/>
      <c r="J30" s="76"/>
      <c r="K30" s="76"/>
    </row>
    <row r="31" spans="1:13" ht="14.25" customHeight="1">
      <c r="A31" s="69">
        <v>3238</v>
      </c>
      <c r="B31" s="24" t="s">
        <v>54</v>
      </c>
      <c r="C31" s="76">
        <f t="shared" si="10"/>
        <v>9000</v>
      </c>
      <c r="D31" s="76">
        <v>8000</v>
      </c>
      <c r="E31" s="76"/>
      <c r="F31" s="76">
        <v>500</v>
      </c>
      <c r="G31" s="76"/>
      <c r="H31" s="76">
        <v>500</v>
      </c>
      <c r="I31" s="76"/>
      <c r="J31" s="76"/>
      <c r="K31" s="76"/>
    </row>
    <row r="32" spans="1:13" ht="14.25" customHeight="1">
      <c r="A32" s="69">
        <v>3239</v>
      </c>
      <c r="B32" s="24" t="s">
        <v>55</v>
      </c>
      <c r="C32" s="76">
        <f t="shared" si="10"/>
        <v>13700</v>
      </c>
      <c r="D32" s="76">
        <v>6000</v>
      </c>
      <c r="E32" s="76"/>
      <c r="F32" s="76">
        <v>2700</v>
      </c>
      <c r="G32" s="76"/>
      <c r="H32" s="76">
        <v>5000</v>
      </c>
      <c r="I32" s="76"/>
      <c r="J32" s="76"/>
      <c r="K32" s="76"/>
    </row>
    <row r="33" spans="1:13" ht="14.25" customHeight="1">
      <c r="A33" s="26">
        <v>324</v>
      </c>
      <c r="B33" s="27" t="s">
        <v>76</v>
      </c>
      <c r="C33" s="77">
        <f>D33+E33+F33+H33+I33+J33+K33+G33</f>
        <v>13000</v>
      </c>
      <c r="D33" s="77">
        <v>0</v>
      </c>
      <c r="E33" s="77">
        <v>0</v>
      </c>
      <c r="F33" s="77">
        <f>F34</f>
        <v>3000</v>
      </c>
      <c r="G33" s="77">
        <v>0</v>
      </c>
      <c r="H33" s="77">
        <f>H34</f>
        <v>10000</v>
      </c>
      <c r="I33" s="76"/>
      <c r="J33" s="76"/>
      <c r="K33" s="76"/>
    </row>
    <row r="34" spans="1:13" ht="14.25" customHeight="1">
      <c r="A34" s="69">
        <v>3241</v>
      </c>
      <c r="B34" s="24" t="s">
        <v>77</v>
      </c>
      <c r="C34" s="76">
        <f>D34+E34+F34+H34+I34+J34+K34+G34</f>
        <v>13000</v>
      </c>
      <c r="D34" s="76">
        <v>0</v>
      </c>
      <c r="E34" s="76"/>
      <c r="F34" s="76">
        <v>3000</v>
      </c>
      <c r="G34" s="76"/>
      <c r="H34" s="76">
        <v>10000</v>
      </c>
      <c r="I34" s="76"/>
      <c r="J34" s="76"/>
      <c r="K34" s="76"/>
    </row>
    <row r="35" spans="1:13" ht="14.25" customHeight="1">
      <c r="A35" s="26">
        <v>329</v>
      </c>
      <c r="B35" s="27" t="s">
        <v>56</v>
      </c>
      <c r="C35" s="77">
        <f>C36+C37+C38</f>
        <v>27000</v>
      </c>
      <c r="D35" s="77">
        <f t="shared" ref="D35:K35" si="11">D36+D37+D38</f>
        <v>17500</v>
      </c>
      <c r="E35" s="77">
        <f t="shared" si="11"/>
        <v>0</v>
      </c>
      <c r="F35" s="77">
        <f t="shared" si="11"/>
        <v>8300</v>
      </c>
      <c r="G35" s="77">
        <f t="shared" si="11"/>
        <v>0</v>
      </c>
      <c r="H35" s="77">
        <f t="shared" si="11"/>
        <v>1200</v>
      </c>
      <c r="I35" s="77">
        <f t="shared" si="11"/>
        <v>0</v>
      </c>
      <c r="J35" s="77">
        <f t="shared" si="11"/>
        <v>0</v>
      </c>
      <c r="K35" s="77">
        <f t="shared" si="11"/>
        <v>0</v>
      </c>
    </row>
    <row r="36" spans="1:13" ht="14.25" customHeight="1">
      <c r="A36" s="69">
        <v>3292</v>
      </c>
      <c r="B36" s="24" t="s">
        <v>57</v>
      </c>
      <c r="C36" s="76">
        <f>D36+E36+F36+H36+I36+J36+K36+G36</f>
        <v>4700</v>
      </c>
      <c r="D36" s="76">
        <v>3000</v>
      </c>
      <c r="E36" s="76"/>
      <c r="F36" s="76">
        <v>1500</v>
      </c>
      <c r="G36" s="76"/>
      <c r="H36" s="76">
        <v>200</v>
      </c>
      <c r="I36" s="76"/>
      <c r="J36" s="76"/>
      <c r="K36" s="76"/>
    </row>
    <row r="37" spans="1:13" ht="14.25" customHeight="1">
      <c r="A37" s="69">
        <v>3293</v>
      </c>
      <c r="B37" s="24" t="s">
        <v>58</v>
      </c>
      <c r="C37" s="76">
        <f t="shared" ref="C37:C38" si="12">D37+E37+F37+H37+I37+J37+K37+G37</f>
        <v>12500</v>
      </c>
      <c r="D37" s="76">
        <v>8000</v>
      </c>
      <c r="E37" s="76"/>
      <c r="F37" s="76">
        <v>4000</v>
      </c>
      <c r="G37" s="76"/>
      <c r="H37" s="76">
        <v>500</v>
      </c>
      <c r="I37" s="76"/>
      <c r="J37" s="76"/>
      <c r="K37" s="76"/>
    </row>
    <row r="38" spans="1:13" ht="14.25" customHeight="1">
      <c r="A38" s="69">
        <v>3299</v>
      </c>
      <c r="B38" s="24" t="s">
        <v>59</v>
      </c>
      <c r="C38" s="76">
        <f t="shared" si="12"/>
        <v>9800</v>
      </c>
      <c r="D38" s="76">
        <v>6500</v>
      </c>
      <c r="E38" s="76"/>
      <c r="F38" s="76">
        <v>2800</v>
      </c>
      <c r="G38" s="76"/>
      <c r="H38" s="76">
        <v>500</v>
      </c>
      <c r="I38" s="76"/>
      <c r="J38" s="76"/>
      <c r="K38" s="76"/>
    </row>
    <row r="39" spans="1:13" ht="14.25" customHeight="1">
      <c r="A39" s="70">
        <v>34</v>
      </c>
      <c r="B39" s="70" t="s">
        <v>60</v>
      </c>
      <c r="C39" s="77">
        <f t="shared" ref="C39:K40" si="13">C40</f>
        <v>6200</v>
      </c>
      <c r="D39" s="77">
        <f t="shared" si="13"/>
        <v>4000</v>
      </c>
      <c r="E39" s="77">
        <f t="shared" si="13"/>
        <v>200</v>
      </c>
      <c r="F39" s="77">
        <f t="shared" si="13"/>
        <v>1000</v>
      </c>
      <c r="G39" s="77">
        <f t="shared" si="13"/>
        <v>0</v>
      </c>
      <c r="H39" s="77">
        <f t="shared" si="13"/>
        <v>1000</v>
      </c>
      <c r="I39" s="77">
        <f t="shared" si="13"/>
        <v>0</v>
      </c>
      <c r="J39" s="77">
        <f t="shared" si="13"/>
        <v>0</v>
      </c>
      <c r="K39" s="77">
        <f t="shared" si="13"/>
        <v>0</v>
      </c>
      <c r="L39" s="14">
        <v>0</v>
      </c>
      <c r="M39" s="14">
        <v>0</v>
      </c>
    </row>
    <row r="40" spans="1:13" ht="32.25" customHeight="1">
      <c r="A40" s="26">
        <v>343</v>
      </c>
      <c r="B40" s="27" t="s">
        <v>61</v>
      </c>
      <c r="C40" s="77">
        <f>C41+C42</f>
        <v>6200</v>
      </c>
      <c r="D40" s="77">
        <f t="shared" si="13"/>
        <v>4000</v>
      </c>
      <c r="E40" s="77">
        <f>E41+E42</f>
        <v>200</v>
      </c>
      <c r="F40" s="77">
        <f>F41+F42</f>
        <v>1000</v>
      </c>
      <c r="G40" s="77">
        <f>G41+G42</f>
        <v>0</v>
      </c>
      <c r="H40" s="77">
        <f>H41+H42</f>
        <v>1000</v>
      </c>
      <c r="I40" s="77">
        <f t="shared" si="13"/>
        <v>0</v>
      </c>
      <c r="J40" s="77">
        <f t="shared" si="13"/>
        <v>0</v>
      </c>
      <c r="K40" s="77">
        <f t="shared" si="13"/>
        <v>0</v>
      </c>
      <c r="L40" s="14">
        <v>0</v>
      </c>
      <c r="M40" s="14">
        <v>0</v>
      </c>
    </row>
    <row r="41" spans="1:13" ht="14.25" customHeight="1">
      <c r="A41" s="69">
        <v>3431</v>
      </c>
      <c r="B41" s="24" t="s">
        <v>62</v>
      </c>
      <c r="C41" s="76">
        <f>D41+E41+F41+H41+I41+J41+K41+G41</f>
        <v>5000</v>
      </c>
      <c r="D41" s="76">
        <v>4000</v>
      </c>
      <c r="E41" s="76"/>
      <c r="F41" s="76">
        <v>500</v>
      </c>
      <c r="G41" s="76"/>
      <c r="H41" s="76">
        <v>500</v>
      </c>
      <c r="I41" s="76"/>
      <c r="J41" s="76"/>
      <c r="K41" s="76"/>
      <c r="L41" s="14">
        <v>0</v>
      </c>
      <c r="M41" s="14">
        <v>0</v>
      </c>
    </row>
    <row r="42" spans="1:13" ht="14.25" customHeight="1">
      <c r="A42" s="69">
        <v>3231</v>
      </c>
      <c r="B42" s="24" t="s">
        <v>75</v>
      </c>
      <c r="C42" s="76">
        <f>D42+E42+F42+H42+I42+J42+K42+G42</f>
        <v>1200</v>
      </c>
      <c r="D42" s="76">
        <v>0</v>
      </c>
      <c r="E42" s="76">
        <v>200</v>
      </c>
      <c r="F42" s="76">
        <v>500</v>
      </c>
      <c r="G42" s="76"/>
      <c r="H42" s="76">
        <v>500</v>
      </c>
      <c r="I42" s="76"/>
      <c r="J42" s="76"/>
      <c r="K42" s="76"/>
    </row>
    <row r="43" spans="1:13" ht="14.25" customHeight="1">
      <c r="A43" s="70">
        <v>4</v>
      </c>
      <c r="B43" s="27" t="s">
        <v>63</v>
      </c>
      <c r="C43" s="77">
        <f>C44</f>
        <v>276000</v>
      </c>
      <c r="D43" s="77">
        <f t="shared" ref="D43:K44" si="14">D44</f>
        <v>86000</v>
      </c>
      <c r="E43" s="77">
        <f t="shared" si="14"/>
        <v>0</v>
      </c>
      <c r="F43" s="77">
        <f t="shared" si="14"/>
        <v>10000</v>
      </c>
      <c r="G43" s="77">
        <f t="shared" si="14"/>
        <v>0</v>
      </c>
      <c r="H43" s="77">
        <f t="shared" si="14"/>
        <v>150000</v>
      </c>
      <c r="I43" s="77">
        <f t="shared" si="14"/>
        <v>30000</v>
      </c>
      <c r="J43" s="77">
        <f t="shared" si="14"/>
        <v>0</v>
      </c>
      <c r="K43" s="77">
        <f t="shared" si="14"/>
        <v>0</v>
      </c>
      <c r="L43" s="14">
        <v>0</v>
      </c>
      <c r="M43" s="14">
        <v>0</v>
      </c>
    </row>
    <row r="44" spans="1:13" ht="14.25" customHeight="1">
      <c r="A44" s="26">
        <v>42</v>
      </c>
      <c r="B44" s="71" t="s">
        <v>64</v>
      </c>
      <c r="C44" s="77">
        <f>C45</f>
        <v>276000</v>
      </c>
      <c r="D44" s="77">
        <f>D45</f>
        <v>86000</v>
      </c>
      <c r="E44" s="77">
        <f t="shared" si="14"/>
        <v>0</v>
      </c>
      <c r="F44" s="77">
        <f t="shared" si="14"/>
        <v>10000</v>
      </c>
      <c r="G44" s="77">
        <f t="shared" si="14"/>
        <v>0</v>
      </c>
      <c r="H44" s="77">
        <f t="shared" si="14"/>
        <v>150000</v>
      </c>
      <c r="I44" s="77">
        <f t="shared" si="14"/>
        <v>30000</v>
      </c>
      <c r="J44" s="77">
        <f t="shared" si="14"/>
        <v>0</v>
      </c>
      <c r="K44" s="77">
        <f t="shared" si="14"/>
        <v>0</v>
      </c>
      <c r="L44" s="14">
        <v>0</v>
      </c>
      <c r="M44" s="14">
        <v>0</v>
      </c>
    </row>
    <row r="45" spans="1:13" ht="15">
      <c r="A45" s="26">
        <v>424</v>
      </c>
      <c r="B45" s="27" t="s">
        <v>66</v>
      </c>
      <c r="C45" s="77">
        <f t="shared" ref="C45:K45" si="15">C46</f>
        <v>276000</v>
      </c>
      <c r="D45" s="77">
        <f t="shared" si="15"/>
        <v>86000</v>
      </c>
      <c r="E45" s="77">
        <f t="shared" si="15"/>
        <v>0</v>
      </c>
      <c r="F45" s="77">
        <f t="shared" si="15"/>
        <v>10000</v>
      </c>
      <c r="G45" s="77">
        <f t="shared" si="15"/>
        <v>0</v>
      </c>
      <c r="H45" s="77">
        <f t="shared" si="15"/>
        <v>150000</v>
      </c>
      <c r="I45" s="77">
        <f t="shared" si="15"/>
        <v>30000</v>
      </c>
      <c r="J45" s="77">
        <f t="shared" si="15"/>
        <v>0</v>
      </c>
      <c r="K45" s="77">
        <f t="shared" si="15"/>
        <v>0</v>
      </c>
      <c r="L45" s="14">
        <v>0</v>
      </c>
      <c r="M45" s="14">
        <v>0</v>
      </c>
    </row>
    <row r="46" spans="1:13">
      <c r="A46" s="72">
        <v>4241</v>
      </c>
      <c r="B46" s="28" t="s">
        <v>67</v>
      </c>
      <c r="C46" s="78">
        <f>D46+E46+F46+H46+I46+J46+K46+G46</f>
        <v>276000</v>
      </c>
      <c r="D46" s="78">
        <v>86000</v>
      </c>
      <c r="E46" s="78"/>
      <c r="F46" s="78">
        <v>10000</v>
      </c>
      <c r="G46" s="78"/>
      <c r="H46" s="78">
        <v>150000</v>
      </c>
      <c r="I46" s="78">
        <v>30000</v>
      </c>
      <c r="J46" s="78"/>
      <c r="K46" s="78"/>
      <c r="L46" s="14">
        <v>0</v>
      </c>
      <c r="M46" s="14">
        <v>0</v>
      </c>
    </row>
    <row r="47" spans="1:13" ht="15">
      <c r="A47" s="29"/>
      <c r="B47" s="80" t="s">
        <v>69</v>
      </c>
      <c r="C47" s="79">
        <f t="shared" ref="C47:K47" si="16">C7+C43</f>
        <v>1458573.56</v>
      </c>
      <c r="D47" s="79">
        <f t="shared" si="16"/>
        <v>1062988.48</v>
      </c>
      <c r="E47" s="79">
        <f t="shared" si="16"/>
        <v>200</v>
      </c>
      <c r="F47" s="79">
        <f t="shared" si="16"/>
        <v>53000</v>
      </c>
      <c r="G47" s="79">
        <f t="shared" si="16"/>
        <v>0</v>
      </c>
      <c r="H47" s="79">
        <f t="shared" si="16"/>
        <v>312385.07999999996</v>
      </c>
      <c r="I47" s="79">
        <f t="shared" si="16"/>
        <v>30000</v>
      </c>
      <c r="J47" s="79">
        <f t="shared" si="16"/>
        <v>0</v>
      </c>
      <c r="K47" s="79">
        <f t="shared" si="16"/>
        <v>0</v>
      </c>
      <c r="L47" s="14">
        <v>0</v>
      </c>
      <c r="M47" s="14">
        <v>0</v>
      </c>
    </row>
    <row r="48" spans="1:13" ht="39.75" customHeight="1"/>
    <row r="51" spans="1:1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</row>
    <row r="52" spans="1:11" ht="15.75">
      <c r="A52" s="154"/>
      <c r="B52" s="154"/>
      <c r="C52" s="154"/>
      <c r="D52" s="154"/>
      <c r="E52" s="154"/>
      <c r="F52" s="154"/>
      <c r="G52" s="154"/>
      <c r="H52" s="154"/>
      <c r="I52" s="154"/>
      <c r="J52" s="154"/>
      <c r="K52" s="154"/>
    </row>
  </sheetData>
  <mergeCells count="4">
    <mergeCell ref="A52:K52"/>
    <mergeCell ref="A4:D4"/>
    <mergeCell ref="A1:K1"/>
    <mergeCell ref="A2:K2"/>
  </mergeCells>
  <pageMargins left="0.19685039370078741" right="0.19685039370078741" top="0.55118110236220474" bottom="0.51181102362204722" header="0.70866141732283472" footer="0.51181102362204722"/>
  <pageSetup paperSize="9" scale="6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2"/>
  <sheetViews>
    <sheetView zoomScale="75" workbookViewId="0">
      <selection activeCell="A2" sqref="A2:K2"/>
    </sheetView>
  </sheetViews>
  <sheetFormatPr defaultRowHeight="14.25"/>
  <cols>
    <col min="1" max="1" width="12" style="30" customWidth="1"/>
    <col min="2" max="2" width="34.5703125" style="31" customWidth="1"/>
    <col min="3" max="3" width="16.7109375" style="14" customWidth="1"/>
    <col min="4" max="4" width="16.7109375" style="17" customWidth="1"/>
    <col min="5" max="11" width="16.7109375" style="14" customWidth="1"/>
    <col min="12" max="12" width="16.7109375" style="14" hidden="1" customWidth="1"/>
    <col min="13" max="13" width="16.42578125" style="14" hidden="1" customWidth="1"/>
    <col min="14" max="14" width="10.42578125" style="14" customWidth="1"/>
    <col min="15" max="16384" width="9.140625" style="14"/>
  </cols>
  <sheetData>
    <row r="1" spans="1:14" ht="24.75" customHeight="1">
      <c r="A1" s="155" t="s">
        <v>108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08"/>
      <c r="M1" s="108"/>
      <c r="N1" s="108"/>
    </row>
    <row r="2" spans="1:14" ht="20.25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08"/>
      <c r="M2" s="108"/>
      <c r="N2" s="108"/>
    </row>
    <row r="3" spans="1:14" ht="18" customHeight="1">
      <c r="A3" s="67" t="s">
        <v>32</v>
      </c>
      <c r="B3" s="15"/>
      <c r="C3" s="15"/>
      <c r="D3" s="16"/>
    </row>
    <row r="4" spans="1:14" ht="15" customHeight="1">
      <c r="A4" s="157" t="s">
        <v>87</v>
      </c>
      <c r="B4" s="157"/>
      <c r="C4" s="157"/>
      <c r="D4" s="158"/>
      <c r="E4" s="19"/>
      <c r="F4" s="19"/>
      <c r="G4" s="19"/>
      <c r="H4" s="19"/>
      <c r="I4" s="19"/>
      <c r="J4" s="19"/>
      <c r="K4" s="19"/>
    </row>
    <row r="5" spans="1:14" ht="9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82" t="s">
        <v>1</v>
      </c>
      <c r="L5" s="18"/>
      <c r="M5" s="18"/>
    </row>
    <row r="6" spans="1:14" s="17" customFormat="1" ht="90">
      <c r="A6" s="20" t="s">
        <v>16</v>
      </c>
      <c r="B6" s="20" t="s">
        <v>9</v>
      </c>
      <c r="C6" s="21" t="s">
        <v>97</v>
      </c>
      <c r="D6" s="21" t="s">
        <v>4</v>
      </c>
      <c r="E6" s="21" t="s">
        <v>5</v>
      </c>
      <c r="F6" s="21" t="s">
        <v>6</v>
      </c>
      <c r="G6" s="21" t="s">
        <v>71</v>
      </c>
      <c r="H6" s="21" t="s">
        <v>7</v>
      </c>
      <c r="I6" s="21" t="s">
        <v>8</v>
      </c>
      <c r="J6" s="21" t="s">
        <v>17</v>
      </c>
      <c r="K6" s="21" t="s">
        <v>13</v>
      </c>
      <c r="L6" s="22" t="s">
        <v>10</v>
      </c>
      <c r="M6" s="22" t="s">
        <v>11</v>
      </c>
    </row>
    <row r="7" spans="1:14" s="17" customFormat="1" ht="15">
      <c r="A7" s="74">
        <v>3</v>
      </c>
      <c r="B7" s="74" t="s">
        <v>68</v>
      </c>
      <c r="C7" s="81">
        <f t="shared" ref="C7:K7" si="0">C8+C15+C39</f>
        <v>1191832.56</v>
      </c>
      <c r="D7" s="81">
        <f t="shared" si="0"/>
        <v>986247.4800000001</v>
      </c>
      <c r="E7" s="81">
        <f t="shared" si="0"/>
        <v>200</v>
      </c>
      <c r="F7" s="81">
        <f t="shared" si="0"/>
        <v>43000</v>
      </c>
      <c r="G7" s="81">
        <f t="shared" si="0"/>
        <v>0</v>
      </c>
      <c r="H7" s="81">
        <f t="shared" si="0"/>
        <v>162385.07999999999</v>
      </c>
      <c r="I7" s="81">
        <f t="shared" si="0"/>
        <v>0</v>
      </c>
      <c r="J7" s="81">
        <f t="shared" si="0"/>
        <v>0</v>
      </c>
      <c r="K7" s="81">
        <f t="shared" si="0"/>
        <v>0</v>
      </c>
      <c r="L7" s="73"/>
      <c r="M7" s="73"/>
    </row>
    <row r="8" spans="1:14" ht="14.25" customHeight="1">
      <c r="A8" s="68">
        <v>31</v>
      </c>
      <c r="B8" s="68" t="s">
        <v>33</v>
      </c>
      <c r="C8" s="75">
        <f>C9+C13+C11</f>
        <v>965132.56</v>
      </c>
      <c r="D8" s="75">
        <f>D9+D13+D11</f>
        <v>844747.4800000001</v>
      </c>
      <c r="E8" s="75">
        <f t="shared" ref="E8:K8" si="1">E9+E13</f>
        <v>0</v>
      </c>
      <c r="F8" s="75">
        <f>F9+F13+F11</f>
        <v>0</v>
      </c>
      <c r="G8" s="75">
        <f t="shared" si="1"/>
        <v>0</v>
      </c>
      <c r="H8" s="75">
        <f>H9+H13+H11</f>
        <v>120385.07999999999</v>
      </c>
      <c r="I8" s="75">
        <f t="shared" si="1"/>
        <v>0</v>
      </c>
      <c r="J8" s="75">
        <f t="shared" si="1"/>
        <v>0</v>
      </c>
      <c r="K8" s="75">
        <f t="shared" si="1"/>
        <v>0</v>
      </c>
      <c r="L8" s="23">
        <f>SUM(L9:L15)</f>
        <v>0</v>
      </c>
      <c r="M8" s="23">
        <f>SUM(M9:M15)</f>
        <v>0</v>
      </c>
    </row>
    <row r="9" spans="1:14" ht="14.25" customHeight="1">
      <c r="A9" s="26">
        <v>311</v>
      </c>
      <c r="B9" s="70" t="s">
        <v>34</v>
      </c>
      <c r="C9" s="77">
        <f>C10</f>
        <v>809298.24</v>
      </c>
      <c r="D9" s="77">
        <f t="shared" ref="D9:K9" si="2">D10</f>
        <v>708538.56</v>
      </c>
      <c r="E9" s="77">
        <f t="shared" si="2"/>
        <v>0</v>
      </c>
      <c r="F9" s="77">
        <f t="shared" si="2"/>
        <v>0</v>
      </c>
      <c r="G9" s="77">
        <f t="shared" si="2"/>
        <v>0</v>
      </c>
      <c r="H9" s="77">
        <f t="shared" si="2"/>
        <v>100759.67999999999</v>
      </c>
      <c r="I9" s="77">
        <f t="shared" si="2"/>
        <v>0</v>
      </c>
      <c r="J9" s="77">
        <f t="shared" si="2"/>
        <v>0</v>
      </c>
      <c r="K9" s="77">
        <f t="shared" si="2"/>
        <v>0</v>
      </c>
      <c r="L9" s="14">
        <v>0</v>
      </c>
      <c r="M9" s="14">
        <v>0</v>
      </c>
    </row>
    <row r="10" spans="1:14" ht="14.25" customHeight="1">
      <c r="A10" s="69">
        <v>3111</v>
      </c>
      <c r="B10" s="25" t="s">
        <v>35</v>
      </c>
      <c r="C10" s="76">
        <f>D10+E10+F10+H10+I10+J10+K10+G10</f>
        <v>809298.24</v>
      </c>
      <c r="D10" s="76">
        <v>708538.56</v>
      </c>
      <c r="E10" s="76"/>
      <c r="F10" s="76"/>
      <c r="G10" s="76"/>
      <c r="H10" s="76">
        <v>100759.67999999999</v>
      </c>
      <c r="I10" s="76"/>
      <c r="J10" s="76"/>
      <c r="K10" s="76"/>
      <c r="L10" s="14">
        <v>0</v>
      </c>
      <c r="M10" s="14">
        <v>0</v>
      </c>
    </row>
    <row r="11" spans="1:14" ht="14.25" customHeight="1">
      <c r="A11" s="26">
        <v>312</v>
      </c>
      <c r="B11" s="70" t="s">
        <v>72</v>
      </c>
      <c r="C11" s="77">
        <f>C12</f>
        <v>22300</v>
      </c>
      <c r="D11" s="77">
        <f t="shared" ref="D11:K11" si="3">D12</f>
        <v>19300</v>
      </c>
      <c r="E11" s="77">
        <f t="shared" si="3"/>
        <v>0</v>
      </c>
      <c r="F11" s="77">
        <f t="shared" si="3"/>
        <v>0</v>
      </c>
      <c r="G11" s="77">
        <f t="shared" si="3"/>
        <v>0</v>
      </c>
      <c r="H11" s="77">
        <f t="shared" si="3"/>
        <v>3000</v>
      </c>
      <c r="I11" s="77">
        <f t="shared" si="3"/>
        <v>0</v>
      </c>
      <c r="J11" s="77">
        <f t="shared" si="3"/>
        <v>0</v>
      </c>
      <c r="K11" s="77">
        <f t="shared" si="3"/>
        <v>0</v>
      </c>
    </row>
    <row r="12" spans="1:14" ht="14.25" customHeight="1">
      <c r="A12" s="69">
        <v>3121</v>
      </c>
      <c r="B12" s="25" t="s">
        <v>73</v>
      </c>
      <c r="C12" s="76">
        <f>D12+E12+F12+G12+H12</f>
        <v>22300</v>
      </c>
      <c r="D12" s="76">
        <v>19300</v>
      </c>
      <c r="E12" s="76"/>
      <c r="F12" s="76">
        <v>0</v>
      </c>
      <c r="G12" s="76"/>
      <c r="H12" s="76">
        <v>3000</v>
      </c>
      <c r="I12" s="76"/>
      <c r="J12" s="76"/>
      <c r="K12" s="76"/>
    </row>
    <row r="13" spans="1:14" ht="14.25" customHeight="1">
      <c r="A13" s="26">
        <v>313</v>
      </c>
      <c r="B13" s="70" t="s">
        <v>36</v>
      </c>
      <c r="C13" s="77">
        <f>C14</f>
        <v>133534.32</v>
      </c>
      <c r="D13" s="77">
        <f t="shared" ref="D13:K13" si="4">D14</f>
        <v>116908.92</v>
      </c>
      <c r="E13" s="77">
        <f t="shared" si="4"/>
        <v>0</v>
      </c>
      <c r="F13" s="77">
        <f t="shared" si="4"/>
        <v>0</v>
      </c>
      <c r="G13" s="77">
        <f t="shared" si="4"/>
        <v>0</v>
      </c>
      <c r="H13" s="77">
        <f t="shared" si="4"/>
        <v>16625.400000000001</v>
      </c>
      <c r="I13" s="77">
        <f t="shared" si="4"/>
        <v>0</v>
      </c>
      <c r="J13" s="77">
        <f t="shared" si="4"/>
        <v>0</v>
      </c>
      <c r="K13" s="77">
        <f t="shared" si="4"/>
        <v>0</v>
      </c>
      <c r="L13" s="14">
        <v>0</v>
      </c>
      <c r="M13" s="14">
        <v>0</v>
      </c>
    </row>
    <row r="14" spans="1:14" ht="14.25" customHeight="1">
      <c r="A14" s="69">
        <v>3132</v>
      </c>
      <c r="B14" s="25" t="s">
        <v>37</v>
      </c>
      <c r="C14" s="76">
        <f>D14+E14+F14+H14+I14+J14+K14+G14</f>
        <v>133534.32</v>
      </c>
      <c r="D14" s="76">
        <v>116908.92</v>
      </c>
      <c r="E14" s="76"/>
      <c r="F14" s="76"/>
      <c r="G14" s="76"/>
      <c r="H14" s="76">
        <v>16625.400000000001</v>
      </c>
      <c r="I14" s="76"/>
      <c r="J14" s="76"/>
      <c r="K14" s="76"/>
    </row>
    <row r="15" spans="1:14" ht="14.25" customHeight="1">
      <c r="A15" s="70">
        <v>32</v>
      </c>
      <c r="B15" s="70" t="s">
        <v>38</v>
      </c>
      <c r="C15" s="77">
        <f>C16+C20+C25+C35+C33</f>
        <v>220500</v>
      </c>
      <c r="D15" s="77">
        <f t="shared" ref="D15:K15" si="5">D16+D20+D25+D35</f>
        <v>137500</v>
      </c>
      <c r="E15" s="77">
        <f t="shared" si="5"/>
        <v>0</v>
      </c>
      <c r="F15" s="77">
        <f>F16+F20+F25+F35+F33</f>
        <v>42000</v>
      </c>
      <c r="G15" s="77">
        <f t="shared" si="5"/>
        <v>0</v>
      </c>
      <c r="H15" s="77">
        <f>H16+H20+H25+H35+H33</f>
        <v>41000</v>
      </c>
      <c r="I15" s="77">
        <f t="shared" si="5"/>
        <v>0</v>
      </c>
      <c r="J15" s="77">
        <f t="shared" si="5"/>
        <v>0</v>
      </c>
      <c r="K15" s="77">
        <f t="shared" si="5"/>
        <v>0</v>
      </c>
      <c r="L15" s="14">
        <v>0</v>
      </c>
      <c r="M15" s="14">
        <v>0</v>
      </c>
    </row>
    <row r="16" spans="1:14" ht="28.5" customHeight="1">
      <c r="A16" s="26">
        <v>321</v>
      </c>
      <c r="B16" s="71" t="s">
        <v>39</v>
      </c>
      <c r="C16" s="77">
        <f>C17+C18+C19</f>
        <v>73000</v>
      </c>
      <c r="D16" s="77">
        <f t="shared" ref="D16:K16" si="6">D17+D18+D19</f>
        <v>45000</v>
      </c>
      <c r="E16" s="77">
        <f t="shared" si="6"/>
        <v>0</v>
      </c>
      <c r="F16" s="77">
        <f t="shared" si="6"/>
        <v>13000</v>
      </c>
      <c r="G16" s="77">
        <f t="shared" si="6"/>
        <v>0</v>
      </c>
      <c r="H16" s="77">
        <f t="shared" si="6"/>
        <v>15000</v>
      </c>
      <c r="I16" s="77">
        <f t="shared" si="6"/>
        <v>0</v>
      </c>
      <c r="J16" s="77">
        <f t="shared" si="6"/>
        <v>0</v>
      </c>
      <c r="K16" s="77">
        <f t="shared" si="6"/>
        <v>0</v>
      </c>
      <c r="L16" s="23">
        <f>SUM(L17:L47)</f>
        <v>0</v>
      </c>
      <c r="M16" s="23">
        <f>SUM(M17:M47)</f>
        <v>0</v>
      </c>
    </row>
    <row r="17" spans="1:13" ht="14.25" customHeight="1">
      <c r="A17" s="69">
        <v>3211</v>
      </c>
      <c r="B17" s="24" t="s">
        <v>40</v>
      </c>
      <c r="C17" s="76">
        <f>D17+E17+F17+H17+I17+J17+K17+G17</f>
        <v>11000</v>
      </c>
      <c r="D17" s="76">
        <v>8000</v>
      </c>
      <c r="E17" s="76"/>
      <c r="F17" s="76">
        <v>1000</v>
      </c>
      <c r="G17" s="76"/>
      <c r="H17" s="76">
        <v>2000</v>
      </c>
      <c r="I17" s="76"/>
      <c r="J17" s="76"/>
      <c r="K17" s="76"/>
      <c r="L17" s="14">
        <v>0</v>
      </c>
      <c r="M17" s="14">
        <v>0</v>
      </c>
    </row>
    <row r="18" spans="1:13" ht="14.25" customHeight="1">
      <c r="A18" s="69">
        <v>3212</v>
      </c>
      <c r="B18" s="24" t="s">
        <v>41</v>
      </c>
      <c r="C18" s="76">
        <f>D18+E18+F18+H18+I18+J18+K18+G18</f>
        <v>55000</v>
      </c>
      <c r="D18" s="76">
        <v>33000</v>
      </c>
      <c r="E18" s="76"/>
      <c r="F18" s="76">
        <v>10000</v>
      </c>
      <c r="G18" s="76"/>
      <c r="H18" s="76">
        <v>12000</v>
      </c>
      <c r="I18" s="76"/>
      <c r="J18" s="76"/>
      <c r="K18" s="76"/>
      <c r="L18" s="14">
        <v>0</v>
      </c>
      <c r="M18" s="14">
        <v>0</v>
      </c>
    </row>
    <row r="19" spans="1:13" ht="30" customHeight="1">
      <c r="A19" s="69">
        <v>3213</v>
      </c>
      <c r="B19" s="24" t="s">
        <v>42</v>
      </c>
      <c r="C19" s="76">
        <f>D19+E19+F19+H19+I19+J19+K19+G19</f>
        <v>7000</v>
      </c>
      <c r="D19" s="76">
        <v>4000</v>
      </c>
      <c r="E19" s="76"/>
      <c r="F19" s="76">
        <v>2000</v>
      </c>
      <c r="G19" s="76"/>
      <c r="H19" s="76">
        <v>1000</v>
      </c>
      <c r="I19" s="76"/>
      <c r="J19" s="76"/>
      <c r="K19" s="76"/>
      <c r="L19" s="14">
        <v>0</v>
      </c>
      <c r="M19" s="14">
        <v>0</v>
      </c>
    </row>
    <row r="20" spans="1:13" ht="14.25" customHeight="1">
      <c r="A20" s="26">
        <v>322</v>
      </c>
      <c r="B20" s="71" t="s">
        <v>43</v>
      </c>
      <c r="C20" s="77">
        <f>C21+C22+C23+C24</f>
        <v>46000</v>
      </c>
      <c r="D20" s="77">
        <f t="shared" ref="D20:K20" si="7">D21+D22+D23+D24</f>
        <v>30500</v>
      </c>
      <c r="E20" s="77">
        <f t="shared" si="7"/>
        <v>0</v>
      </c>
      <c r="F20" s="77">
        <f t="shared" si="7"/>
        <v>8500</v>
      </c>
      <c r="G20" s="77">
        <f t="shared" si="7"/>
        <v>0</v>
      </c>
      <c r="H20" s="77">
        <f t="shared" si="7"/>
        <v>7000</v>
      </c>
      <c r="I20" s="77">
        <f t="shared" si="7"/>
        <v>0</v>
      </c>
      <c r="J20" s="77">
        <f t="shared" si="7"/>
        <v>0</v>
      </c>
      <c r="K20" s="77">
        <f t="shared" si="7"/>
        <v>0</v>
      </c>
    </row>
    <row r="21" spans="1:13" ht="14.25" customHeight="1">
      <c r="A21" s="69">
        <v>3221</v>
      </c>
      <c r="B21" s="24" t="s">
        <v>44</v>
      </c>
      <c r="C21" s="76">
        <f>D21+E21+F21+H21+I21+J21+K21+G21</f>
        <v>21000</v>
      </c>
      <c r="D21" s="76">
        <v>13000</v>
      </c>
      <c r="E21" s="76"/>
      <c r="F21" s="76">
        <v>3000</v>
      </c>
      <c r="G21" s="76"/>
      <c r="H21" s="76">
        <v>5000</v>
      </c>
      <c r="I21" s="76"/>
      <c r="J21" s="76"/>
      <c r="K21" s="76"/>
    </row>
    <row r="22" spans="1:13" ht="14.25" customHeight="1">
      <c r="A22" s="69">
        <v>3223</v>
      </c>
      <c r="B22" s="24" t="s">
        <v>45</v>
      </c>
      <c r="C22" s="76">
        <f t="shared" ref="C22:C24" si="8">D22+E22+F22+H22+I22+J22+K22+G22</f>
        <v>16500</v>
      </c>
      <c r="D22" s="76">
        <v>15000</v>
      </c>
      <c r="E22" s="76"/>
      <c r="F22" s="76">
        <v>1000</v>
      </c>
      <c r="G22" s="76"/>
      <c r="H22" s="76">
        <v>500</v>
      </c>
      <c r="I22" s="76"/>
      <c r="J22" s="76"/>
      <c r="K22" s="76"/>
    </row>
    <row r="23" spans="1:13" ht="14.25" customHeight="1">
      <c r="A23" s="69">
        <v>3224</v>
      </c>
      <c r="B23" s="24" t="s">
        <v>46</v>
      </c>
      <c r="C23" s="76">
        <f t="shared" si="8"/>
        <v>3500</v>
      </c>
      <c r="D23" s="76">
        <v>1500</v>
      </c>
      <c r="E23" s="76"/>
      <c r="F23" s="76">
        <v>1500</v>
      </c>
      <c r="G23" s="76"/>
      <c r="H23" s="76">
        <v>500</v>
      </c>
      <c r="I23" s="76"/>
      <c r="J23" s="76"/>
      <c r="K23" s="76"/>
    </row>
    <row r="24" spans="1:13" ht="14.25" customHeight="1">
      <c r="A24" s="69">
        <v>3225</v>
      </c>
      <c r="B24" s="24" t="s">
        <v>47</v>
      </c>
      <c r="C24" s="76">
        <f t="shared" si="8"/>
        <v>5000</v>
      </c>
      <c r="D24" s="76">
        <v>1000</v>
      </c>
      <c r="E24" s="76"/>
      <c r="F24" s="76">
        <v>3000</v>
      </c>
      <c r="G24" s="76"/>
      <c r="H24" s="76">
        <v>1000</v>
      </c>
      <c r="I24" s="76"/>
      <c r="J24" s="76"/>
      <c r="K24" s="76"/>
    </row>
    <row r="25" spans="1:13" ht="14.25" customHeight="1">
      <c r="A25" s="26">
        <v>323</v>
      </c>
      <c r="B25" s="27" t="s">
        <v>48</v>
      </c>
      <c r="C25" s="77">
        <f>C26+C27+C28+C29+C30+C31+C32</f>
        <v>61500</v>
      </c>
      <c r="D25" s="77">
        <f t="shared" ref="D25:K25" si="9">D26+D27+D28+D29+D30+D31+D32</f>
        <v>44500</v>
      </c>
      <c r="E25" s="77">
        <f t="shared" si="9"/>
        <v>0</v>
      </c>
      <c r="F25" s="77">
        <f t="shared" si="9"/>
        <v>9200</v>
      </c>
      <c r="G25" s="77">
        <f t="shared" si="9"/>
        <v>0</v>
      </c>
      <c r="H25" s="77">
        <f t="shared" si="9"/>
        <v>7800</v>
      </c>
      <c r="I25" s="77">
        <f t="shared" si="9"/>
        <v>0</v>
      </c>
      <c r="J25" s="77">
        <f t="shared" si="9"/>
        <v>0</v>
      </c>
      <c r="K25" s="77">
        <f t="shared" si="9"/>
        <v>0</v>
      </c>
    </row>
    <row r="26" spans="1:13" ht="14.25" customHeight="1">
      <c r="A26" s="69">
        <v>3231</v>
      </c>
      <c r="B26" s="24" t="s">
        <v>49</v>
      </c>
      <c r="C26" s="76">
        <f>D26+E26+F26+H26+I26+J26+K26+G26</f>
        <v>10000</v>
      </c>
      <c r="D26" s="76">
        <v>9000</v>
      </c>
      <c r="E26" s="76"/>
      <c r="F26" s="76">
        <v>500</v>
      </c>
      <c r="G26" s="76"/>
      <c r="H26" s="76">
        <v>500</v>
      </c>
      <c r="I26" s="76"/>
      <c r="J26" s="76"/>
      <c r="K26" s="76"/>
    </row>
    <row r="27" spans="1:13" ht="14.25" customHeight="1">
      <c r="A27" s="69">
        <v>3232</v>
      </c>
      <c r="B27" s="24" t="s">
        <v>50</v>
      </c>
      <c r="C27" s="76">
        <f t="shared" ref="C27:C32" si="10">D27+E27+F27+H27+I27+J27+K27+G27</f>
        <v>4000</v>
      </c>
      <c r="D27" s="76">
        <v>2000</v>
      </c>
      <c r="E27" s="76"/>
      <c r="F27" s="76">
        <v>1500</v>
      </c>
      <c r="G27" s="76"/>
      <c r="H27" s="76">
        <v>500</v>
      </c>
      <c r="I27" s="76"/>
      <c r="J27" s="76"/>
      <c r="K27" s="76"/>
    </row>
    <row r="28" spans="1:13" ht="14.25" customHeight="1">
      <c r="A28" s="69">
        <v>3233</v>
      </c>
      <c r="B28" s="24" t="s">
        <v>51</v>
      </c>
      <c r="C28" s="76">
        <f t="shared" si="10"/>
        <v>2800</v>
      </c>
      <c r="D28" s="76">
        <v>1500</v>
      </c>
      <c r="E28" s="76"/>
      <c r="F28" s="76">
        <v>1000</v>
      </c>
      <c r="G28" s="76"/>
      <c r="H28" s="76">
        <v>300</v>
      </c>
      <c r="I28" s="76"/>
      <c r="J28" s="76"/>
      <c r="K28" s="76"/>
    </row>
    <row r="29" spans="1:13" ht="14.25" customHeight="1">
      <c r="A29" s="69">
        <v>3234</v>
      </c>
      <c r="B29" s="24" t="s">
        <v>52</v>
      </c>
      <c r="C29" s="76">
        <f t="shared" si="10"/>
        <v>9500</v>
      </c>
      <c r="D29" s="76">
        <v>8000</v>
      </c>
      <c r="E29" s="76"/>
      <c r="F29" s="76">
        <v>1000</v>
      </c>
      <c r="G29" s="76"/>
      <c r="H29" s="76">
        <v>500</v>
      </c>
      <c r="I29" s="76"/>
      <c r="J29" s="76"/>
      <c r="K29" s="76"/>
    </row>
    <row r="30" spans="1:13" ht="14.25" customHeight="1">
      <c r="A30" s="69">
        <v>3237</v>
      </c>
      <c r="B30" s="24" t="s">
        <v>53</v>
      </c>
      <c r="C30" s="76">
        <f t="shared" si="10"/>
        <v>15500</v>
      </c>
      <c r="D30" s="76">
        <v>13000</v>
      </c>
      <c r="E30" s="76"/>
      <c r="F30" s="76">
        <v>2000</v>
      </c>
      <c r="G30" s="76"/>
      <c r="H30" s="76">
        <v>500</v>
      </c>
      <c r="I30" s="76"/>
      <c r="J30" s="76"/>
      <c r="K30" s="76"/>
    </row>
    <row r="31" spans="1:13" ht="14.25" customHeight="1">
      <c r="A31" s="69">
        <v>3238</v>
      </c>
      <c r="B31" s="24" t="s">
        <v>54</v>
      </c>
      <c r="C31" s="76">
        <f t="shared" si="10"/>
        <v>6000</v>
      </c>
      <c r="D31" s="76">
        <v>5000</v>
      </c>
      <c r="E31" s="76"/>
      <c r="F31" s="76">
        <v>500</v>
      </c>
      <c r="G31" s="76"/>
      <c r="H31" s="76">
        <v>500</v>
      </c>
      <c r="I31" s="76"/>
      <c r="J31" s="76"/>
      <c r="K31" s="76"/>
    </row>
    <row r="32" spans="1:13" ht="14.25" customHeight="1">
      <c r="A32" s="69">
        <v>3239</v>
      </c>
      <c r="B32" s="24" t="s">
        <v>55</v>
      </c>
      <c r="C32" s="76">
        <f t="shared" si="10"/>
        <v>13700</v>
      </c>
      <c r="D32" s="76">
        <v>6000</v>
      </c>
      <c r="E32" s="76"/>
      <c r="F32" s="76">
        <v>2700</v>
      </c>
      <c r="G32" s="76"/>
      <c r="H32" s="76">
        <v>5000</v>
      </c>
      <c r="I32" s="76"/>
      <c r="J32" s="76"/>
      <c r="K32" s="76"/>
    </row>
    <row r="33" spans="1:13" ht="14.25" customHeight="1">
      <c r="A33" s="26">
        <v>324</v>
      </c>
      <c r="B33" s="27" t="s">
        <v>76</v>
      </c>
      <c r="C33" s="77">
        <f>D33+E33+F33+H33+I33+J33+K33+G33</f>
        <v>13000</v>
      </c>
      <c r="D33" s="77">
        <v>0</v>
      </c>
      <c r="E33" s="77">
        <v>0</v>
      </c>
      <c r="F33" s="77">
        <f>F34</f>
        <v>3000</v>
      </c>
      <c r="G33" s="77">
        <v>0</v>
      </c>
      <c r="H33" s="77">
        <f>H34</f>
        <v>10000</v>
      </c>
      <c r="I33" s="76"/>
      <c r="J33" s="76"/>
      <c r="K33" s="76"/>
    </row>
    <row r="34" spans="1:13" ht="14.25" customHeight="1">
      <c r="A34" s="69">
        <v>3241</v>
      </c>
      <c r="B34" s="24" t="s">
        <v>77</v>
      </c>
      <c r="C34" s="76">
        <f>D34+E34+F34+H34+I34+J34+K34+G34</f>
        <v>13000</v>
      </c>
      <c r="D34" s="76">
        <v>0</v>
      </c>
      <c r="E34" s="76"/>
      <c r="F34" s="76">
        <v>3000</v>
      </c>
      <c r="G34" s="76"/>
      <c r="H34" s="76">
        <v>10000</v>
      </c>
      <c r="I34" s="76"/>
      <c r="J34" s="76"/>
      <c r="K34" s="76"/>
    </row>
    <row r="35" spans="1:13" ht="14.25" customHeight="1">
      <c r="A35" s="26">
        <v>329</v>
      </c>
      <c r="B35" s="27" t="s">
        <v>56</v>
      </c>
      <c r="C35" s="77">
        <f>C36+C37+C38</f>
        <v>27000</v>
      </c>
      <c r="D35" s="77">
        <f t="shared" ref="D35:K35" si="11">D36+D37+D38</f>
        <v>17500</v>
      </c>
      <c r="E35" s="77">
        <f t="shared" si="11"/>
        <v>0</v>
      </c>
      <c r="F35" s="77">
        <f t="shared" si="11"/>
        <v>8300</v>
      </c>
      <c r="G35" s="77">
        <f t="shared" si="11"/>
        <v>0</v>
      </c>
      <c r="H35" s="77">
        <f t="shared" si="11"/>
        <v>1200</v>
      </c>
      <c r="I35" s="77">
        <f t="shared" si="11"/>
        <v>0</v>
      </c>
      <c r="J35" s="77">
        <f t="shared" si="11"/>
        <v>0</v>
      </c>
      <c r="K35" s="77">
        <f t="shared" si="11"/>
        <v>0</v>
      </c>
    </row>
    <row r="36" spans="1:13" ht="14.25" customHeight="1">
      <c r="A36" s="69">
        <v>3292</v>
      </c>
      <c r="B36" s="24" t="s">
        <v>57</v>
      </c>
      <c r="C36" s="76">
        <f>D36+E36+F36+H36+I36+J36+K36+G36</f>
        <v>4700</v>
      </c>
      <c r="D36" s="76">
        <v>3000</v>
      </c>
      <c r="E36" s="76"/>
      <c r="F36" s="76">
        <v>1500</v>
      </c>
      <c r="G36" s="76"/>
      <c r="H36" s="76">
        <v>200</v>
      </c>
      <c r="I36" s="76"/>
      <c r="J36" s="76"/>
      <c r="K36" s="76"/>
    </row>
    <row r="37" spans="1:13" ht="14.25" customHeight="1">
      <c r="A37" s="69">
        <v>3293</v>
      </c>
      <c r="B37" s="24" t="s">
        <v>58</v>
      </c>
      <c r="C37" s="76">
        <f t="shared" ref="C37:C38" si="12">D37+E37+F37+H37+I37+J37+K37+G37</f>
        <v>12500</v>
      </c>
      <c r="D37" s="76">
        <v>8000</v>
      </c>
      <c r="E37" s="76"/>
      <c r="F37" s="76">
        <v>4000</v>
      </c>
      <c r="G37" s="76"/>
      <c r="H37" s="76">
        <v>500</v>
      </c>
      <c r="I37" s="76"/>
      <c r="J37" s="76"/>
      <c r="K37" s="76"/>
    </row>
    <row r="38" spans="1:13" ht="14.25" customHeight="1">
      <c r="A38" s="69">
        <v>3299</v>
      </c>
      <c r="B38" s="24" t="s">
        <v>59</v>
      </c>
      <c r="C38" s="76">
        <f t="shared" si="12"/>
        <v>9800</v>
      </c>
      <c r="D38" s="76">
        <v>6500</v>
      </c>
      <c r="E38" s="76"/>
      <c r="F38" s="76">
        <v>2800</v>
      </c>
      <c r="G38" s="76"/>
      <c r="H38" s="76">
        <v>500</v>
      </c>
      <c r="I38" s="76"/>
      <c r="J38" s="76"/>
      <c r="K38" s="76"/>
    </row>
    <row r="39" spans="1:13" ht="14.25" customHeight="1">
      <c r="A39" s="70">
        <v>34</v>
      </c>
      <c r="B39" s="70" t="s">
        <v>60</v>
      </c>
      <c r="C39" s="77">
        <f t="shared" ref="C39:K40" si="13">C40</f>
        <v>6200</v>
      </c>
      <c r="D39" s="77">
        <f t="shared" si="13"/>
        <v>4000</v>
      </c>
      <c r="E39" s="77">
        <f t="shared" si="13"/>
        <v>200</v>
      </c>
      <c r="F39" s="77">
        <f t="shared" si="13"/>
        <v>1000</v>
      </c>
      <c r="G39" s="77">
        <f t="shared" si="13"/>
        <v>0</v>
      </c>
      <c r="H39" s="77">
        <f t="shared" si="13"/>
        <v>1000</v>
      </c>
      <c r="I39" s="77">
        <f t="shared" si="13"/>
        <v>0</v>
      </c>
      <c r="J39" s="77">
        <f t="shared" si="13"/>
        <v>0</v>
      </c>
      <c r="K39" s="77">
        <f t="shared" si="13"/>
        <v>0</v>
      </c>
      <c r="L39" s="14">
        <v>0</v>
      </c>
      <c r="M39" s="14">
        <v>0</v>
      </c>
    </row>
    <row r="40" spans="1:13" ht="32.25" customHeight="1">
      <c r="A40" s="26">
        <v>343</v>
      </c>
      <c r="B40" s="27" t="s">
        <v>61</v>
      </c>
      <c r="C40" s="77">
        <f>C41+C42</f>
        <v>6200</v>
      </c>
      <c r="D40" s="77">
        <f t="shared" si="13"/>
        <v>4000</v>
      </c>
      <c r="E40" s="77">
        <f>E41+E42</f>
        <v>200</v>
      </c>
      <c r="F40" s="77">
        <f t="shared" ref="F40:G40" si="14">F41+F42</f>
        <v>1000</v>
      </c>
      <c r="G40" s="77">
        <f t="shared" si="14"/>
        <v>0</v>
      </c>
      <c r="H40" s="77">
        <f>H41+H42</f>
        <v>1000</v>
      </c>
      <c r="I40" s="77">
        <f t="shared" si="13"/>
        <v>0</v>
      </c>
      <c r="J40" s="77">
        <f t="shared" si="13"/>
        <v>0</v>
      </c>
      <c r="K40" s="77">
        <f t="shared" si="13"/>
        <v>0</v>
      </c>
      <c r="L40" s="14">
        <v>0</v>
      </c>
      <c r="M40" s="14">
        <v>0</v>
      </c>
    </row>
    <row r="41" spans="1:13" ht="14.25" customHeight="1">
      <c r="A41" s="69">
        <v>3431</v>
      </c>
      <c r="B41" s="24" t="s">
        <v>62</v>
      </c>
      <c r="C41" s="76">
        <f>D41+E41+F41+H41+I41+J41+K41+G41</f>
        <v>5000</v>
      </c>
      <c r="D41" s="76">
        <v>4000</v>
      </c>
      <c r="E41" s="76"/>
      <c r="F41" s="76">
        <v>500</v>
      </c>
      <c r="G41" s="76"/>
      <c r="H41" s="76">
        <v>500</v>
      </c>
      <c r="I41" s="76"/>
      <c r="J41" s="76"/>
      <c r="K41" s="76"/>
      <c r="L41" s="14">
        <v>0</v>
      </c>
      <c r="M41" s="14">
        <v>0</v>
      </c>
    </row>
    <row r="42" spans="1:13" ht="14.25" customHeight="1">
      <c r="A42" s="69">
        <v>3231</v>
      </c>
      <c r="B42" s="24" t="s">
        <v>75</v>
      </c>
      <c r="C42" s="76">
        <f>D42+E42+F42+H42+I42+J42+K42+G42</f>
        <v>1200</v>
      </c>
      <c r="D42" s="76">
        <v>0</v>
      </c>
      <c r="E42" s="76">
        <v>200</v>
      </c>
      <c r="F42" s="76">
        <v>500</v>
      </c>
      <c r="G42" s="76"/>
      <c r="H42" s="76">
        <v>500</v>
      </c>
      <c r="I42" s="76"/>
      <c r="J42" s="76"/>
      <c r="K42" s="76"/>
    </row>
    <row r="43" spans="1:13" ht="14.25" customHeight="1">
      <c r="A43" s="70">
        <v>4</v>
      </c>
      <c r="B43" s="27" t="s">
        <v>63</v>
      </c>
      <c r="C43" s="77">
        <f>C44</f>
        <v>276000</v>
      </c>
      <c r="D43" s="77">
        <f t="shared" ref="D43:K44" si="15">D44</f>
        <v>86000</v>
      </c>
      <c r="E43" s="77">
        <f t="shared" si="15"/>
        <v>0</v>
      </c>
      <c r="F43" s="77">
        <f t="shared" si="15"/>
        <v>10000</v>
      </c>
      <c r="G43" s="77">
        <f t="shared" si="15"/>
        <v>0</v>
      </c>
      <c r="H43" s="77">
        <f t="shared" si="15"/>
        <v>150000</v>
      </c>
      <c r="I43" s="77">
        <f t="shared" si="15"/>
        <v>30000</v>
      </c>
      <c r="J43" s="77">
        <f t="shared" si="15"/>
        <v>0</v>
      </c>
      <c r="K43" s="77">
        <f t="shared" si="15"/>
        <v>0</v>
      </c>
      <c r="L43" s="14">
        <v>0</v>
      </c>
      <c r="M43" s="14">
        <v>0</v>
      </c>
    </row>
    <row r="44" spans="1:13" ht="14.25" customHeight="1">
      <c r="A44" s="26">
        <v>42</v>
      </c>
      <c r="B44" s="71" t="s">
        <v>64</v>
      </c>
      <c r="C44" s="77">
        <f>C45</f>
        <v>276000</v>
      </c>
      <c r="D44" s="77">
        <f>D45</f>
        <v>86000</v>
      </c>
      <c r="E44" s="77">
        <f t="shared" si="15"/>
        <v>0</v>
      </c>
      <c r="F44" s="77">
        <f t="shared" si="15"/>
        <v>10000</v>
      </c>
      <c r="G44" s="77">
        <f t="shared" si="15"/>
        <v>0</v>
      </c>
      <c r="H44" s="77">
        <f t="shared" si="15"/>
        <v>150000</v>
      </c>
      <c r="I44" s="77">
        <f t="shared" si="15"/>
        <v>30000</v>
      </c>
      <c r="J44" s="77">
        <f t="shared" si="15"/>
        <v>0</v>
      </c>
      <c r="K44" s="77">
        <f t="shared" si="15"/>
        <v>0</v>
      </c>
      <c r="L44" s="14">
        <v>0</v>
      </c>
      <c r="M44" s="14">
        <v>0</v>
      </c>
    </row>
    <row r="45" spans="1:13" ht="15">
      <c r="A45" s="26">
        <v>424</v>
      </c>
      <c r="B45" s="27" t="s">
        <v>66</v>
      </c>
      <c r="C45" s="77">
        <f t="shared" ref="C45:K45" si="16">C46</f>
        <v>276000</v>
      </c>
      <c r="D45" s="77">
        <f t="shared" si="16"/>
        <v>86000</v>
      </c>
      <c r="E45" s="77">
        <f t="shared" si="16"/>
        <v>0</v>
      </c>
      <c r="F45" s="77">
        <f t="shared" si="16"/>
        <v>10000</v>
      </c>
      <c r="G45" s="77">
        <f t="shared" si="16"/>
        <v>0</v>
      </c>
      <c r="H45" s="77">
        <f t="shared" si="16"/>
        <v>150000</v>
      </c>
      <c r="I45" s="77">
        <f t="shared" si="16"/>
        <v>30000</v>
      </c>
      <c r="J45" s="77">
        <f t="shared" si="16"/>
        <v>0</v>
      </c>
      <c r="K45" s="77">
        <f t="shared" si="16"/>
        <v>0</v>
      </c>
      <c r="L45" s="14">
        <v>0</v>
      </c>
      <c r="M45" s="14">
        <v>0</v>
      </c>
    </row>
    <row r="46" spans="1:13">
      <c r="A46" s="72">
        <v>4241</v>
      </c>
      <c r="B46" s="28" t="s">
        <v>67</v>
      </c>
      <c r="C46" s="78">
        <f>D46+E46+F46+H46+I46+J46+K46+G46</f>
        <v>276000</v>
      </c>
      <c r="D46" s="78">
        <v>86000</v>
      </c>
      <c r="E46" s="78"/>
      <c r="F46" s="78">
        <v>10000</v>
      </c>
      <c r="G46" s="78"/>
      <c r="H46" s="78">
        <v>150000</v>
      </c>
      <c r="I46" s="78">
        <v>30000</v>
      </c>
      <c r="J46" s="78"/>
      <c r="K46" s="78"/>
      <c r="L46" s="14">
        <v>0</v>
      </c>
      <c r="M46" s="14">
        <v>0</v>
      </c>
    </row>
    <row r="47" spans="1:13" ht="15">
      <c r="A47" s="29"/>
      <c r="B47" s="80" t="s">
        <v>69</v>
      </c>
      <c r="C47" s="79">
        <f t="shared" ref="C47:K47" si="17">C7+C43</f>
        <v>1467832.56</v>
      </c>
      <c r="D47" s="79">
        <f t="shared" si="17"/>
        <v>1072247.48</v>
      </c>
      <c r="E47" s="79">
        <f t="shared" si="17"/>
        <v>200</v>
      </c>
      <c r="F47" s="79">
        <f t="shared" si="17"/>
        <v>53000</v>
      </c>
      <c r="G47" s="79">
        <f t="shared" si="17"/>
        <v>0</v>
      </c>
      <c r="H47" s="79">
        <f t="shared" si="17"/>
        <v>312385.07999999996</v>
      </c>
      <c r="I47" s="79">
        <f t="shared" si="17"/>
        <v>30000</v>
      </c>
      <c r="J47" s="79">
        <f t="shared" si="17"/>
        <v>0</v>
      </c>
      <c r="K47" s="79">
        <f t="shared" si="17"/>
        <v>0</v>
      </c>
      <c r="L47" s="14">
        <v>0</v>
      </c>
      <c r="M47" s="14">
        <v>0</v>
      </c>
    </row>
    <row r="48" spans="1:13" ht="39.75" customHeight="1"/>
    <row r="51" spans="1:1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</row>
    <row r="52" spans="1:11" ht="15.75">
      <c r="A52" s="154"/>
      <c r="B52" s="154"/>
      <c r="C52" s="154"/>
      <c r="D52" s="154"/>
      <c r="E52" s="154"/>
      <c r="F52" s="154"/>
      <c r="G52" s="154"/>
      <c r="H52" s="154"/>
      <c r="I52" s="154"/>
      <c r="J52" s="154"/>
      <c r="K52" s="154"/>
    </row>
  </sheetData>
  <mergeCells count="4">
    <mergeCell ref="A52:K52"/>
    <mergeCell ref="A4:D4"/>
    <mergeCell ref="A1:K1"/>
    <mergeCell ref="A2:K2"/>
  </mergeCells>
  <pageMargins left="0.19685039370078741" right="0.19685039370078741" top="0.55118110236220474" bottom="0.51181102362204722" header="0.7086614173228347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5</vt:i4>
      </vt:variant>
    </vt:vector>
  </HeadingPairs>
  <TitlesOfParts>
    <vt:vector size="12" baseType="lpstr">
      <vt:lpstr>OPĆI DIO</vt:lpstr>
      <vt:lpstr>PRIHODI 21</vt:lpstr>
      <vt:lpstr>PRIHODI 22</vt:lpstr>
      <vt:lpstr>PRIHODI 23</vt:lpstr>
      <vt:lpstr>RASHODI 21</vt:lpstr>
      <vt:lpstr>RASHODI 22</vt:lpstr>
      <vt:lpstr>RASHODI 23</vt:lpstr>
      <vt:lpstr>'RASHODI 21'!Ispis_naslova</vt:lpstr>
      <vt:lpstr>'RASHODI 22'!Ispis_naslova</vt:lpstr>
      <vt:lpstr>'RASHODI 23'!Ispis_naslova</vt:lpstr>
      <vt:lpstr>'OPĆI DIO'!Podrucje_ispisa</vt:lpstr>
      <vt:lpstr>'PRIHODI 21'!Podrucje_ispisa</vt:lpstr>
    </vt:vector>
  </TitlesOfParts>
  <Company>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</dc:creator>
  <cp:lastModifiedBy>racunovodstvo gkbm</cp:lastModifiedBy>
  <cp:lastPrinted>2021-11-09T10:09:42Z</cp:lastPrinted>
  <dcterms:created xsi:type="dcterms:W3CDTF">1996-10-14T23:33:28Z</dcterms:created>
  <dcterms:modified xsi:type="dcterms:W3CDTF">2021-11-09T10:17:33Z</dcterms:modified>
</cp:coreProperties>
</file>