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3125" firstSheet="1" activeTab="5"/>
  </bookViews>
  <sheets>
    <sheet name="SAŽETAK" sheetId="16" r:id="rId1"/>
    <sheet name="OPĆI DIO-EKONOMSKA KLASIF." sheetId="13" r:id="rId2"/>
    <sheet name="OPĆI DIO-PO IZVORIMA" sheetId="14" r:id="rId3"/>
    <sheet name="RASHODI PREMA FUNKCIJSKOJ KLAS." sheetId="17" r:id="rId4"/>
    <sheet name="RAČUN FINANCIRANJA" sheetId="18" r:id="rId5"/>
    <sheet name="POSEBNI DIO " sheetId="15" r:id="rId6"/>
    <sheet name="POSEBNI IZVJEŠTAJI" sheetId="19" r:id="rId7"/>
  </sheets>
  <calcPr calcId="124519"/>
</workbook>
</file>

<file path=xl/calcChain.xml><?xml version="1.0" encoding="utf-8"?>
<calcChain xmlns="http://schemas.openxmlformats.org/spreadsheetml/2006/main">
  <c r="H34" i="13"/>
  <c r="F14" i="17"/>
  <c r="E14"/>
  <c r="D14"/>
  <c r="J15" i="16"/>
  <c r="J14"/>
  <c r="J11"/>
  <c r="I15"/>
  <c r="K15" s="1"/>
  <c r="I11"/>
  <c r="L11" l="1"/>
  <c r="K11"/>
  <c r="H15"/>
  <c r="L15" s="1"/>
  <c r="H11"/>
  <c r="H14"/>
  <c r="L14" s="1"/>
  <c r="J25"/>
  <c r="J13"/>
  <c r="J10"/>
  <c r="J226" i="15"/>
  <c r="I34" i="14"/>
  <c r="I19"/>
  <c r="I12"/>
  <c r="I18"/>
  <c r="I11"/>
  <c r="E34" i="13"/>
  <c r="F34"/>
  <c r="D34"/>
  <c r="J213" i="15"/>
  <c r="J211"/>
  <c r="J202"/>
  <c r="J201" s="1"/>
  <c r="J193"/>
  <c r="J192" s="1"/>
  <c r="J184"/>
  <c r="J182"/>
  <c r="J167"/>
  <c r="J159"/>
  <c r="J166"/>
  <c r="J163"/>
  <c r="J161"/>
  <c r="J156"/>
  <c r="J154"/>
  <c r="J152"/>
  <c r="J119"/>
  <c r="J118" s="1"/>
  <c r="K118" s="1"/>
  <c r="J115"/>
  <c r="J113"/>
  <c r="J105"/>
  <c r="J100"/>
  <c r="J96"/>
  <c r="J93"/>
  <c r="J91"/>
  <c r="J89"/>
  <c r="K66"/>
  <c r="J69"/>
  <c r="J67"/>
  <c r="I49"/>
  <c r="I29"/>
  <c r="J37"/>
  <c r="I37"/>
  <c r="K34"/>
  <c r="J18"/>
  <c r="I215"/>
  <c r="I169"/>
  <c r="I122"/>
  <c r="I69"/>
  <c r="I58"/>
  <c r="F28" i="13"/>
  <c r="F27" s="1"/>
  <c r="E31"/>
  <c r="F31"/>
  <c r="F18"/>
  <c r="E44"/>
  <c r="E13"/>
  <c r="E82"/>
  <c r="D18"/>
  <c r="D22"/>
  <c r="D21" s="1"/>
  <c r="D25"/>
  <c r="D24" s="1"/>
  <c r="D31"/>
  <c r="D30" s="1"/>
  <c r="D28"/>
  <c r="D27" s="1"/>
  <c r="G21" i="18"/>
  <c r="E21"/>
  <c r="G20"/>
  <c r="E20"/>
  <c r="G19"/>
  <c r="F19"/>
  <c r="G16"/>
  <c r="E16"/>
  <c r="G15"/>
  <c r="E15"/>
  <c r="E14" s="1"/>
  <c r="E18" s="1"/>
  <c r="G14"/>
  <c r="G18" s="1"/>
  <c r="F14"/>
  <c r="F18" s="1"/>
  <c r="E13" i="17"/>
  <c r="F13"/>
  <c r="D13"/>
  <c r="G13" l="1"/>
  <c r="H14"/>
  <c r="J16" i="16"/>
  <c r="H27" i="13"/>
  <c r="E88"/>
  <c r="G27"/>
  <c r="E35"/>
  <c r="J151" i="15"/>
  <c r="J210"/>
  <c r="K210" s="1"/>
  <c r="J181"/>
  <c r="J158"/>
  <c r="I242"/>
  <c r="J88"/>
  <c r="K88" s="1"/>
  <c r="J95"/>
  <c r="K37"/>
  <c r="E19" i="18"/>
  <c r="H13" i="17"/>
  <c r="G14"/>
  <c r="J19" i="16" l="1"/>
  <c r="J27"/>
  <c r="J215" i="15"/>
  <c r="K215" s="1"/>
  <c r="K95"/>
  <c r="J122"/>
  <c r="J20" i="16" l="1"/>
  <c r="J43" i="15"/>
  <c r="J46"/>
  <c r="J55"/>
  <c r="J54" s="1"/>
  <c r="J27"/>
  <c r="J26" s="1"/>
  <c r="D15" i="13"/>
  <c r="D14" s="1"/>
  <c r="D13" s="1"/>
  <c r="F15"/>
  <c r="F14" s="1"/>
  <c r="K26" i="15" l="1"/>
  <c r="J29"/>
  <c r="J42"/>
  <c r="K54"/>
  <c r="J58"/>
  <c r="K58" s="1"/>
  <c r="K42" l="1"/>
  <c r="J49"/>
  <c r="J18" i="14" l="1"/>
  <c r="I131" i="15"/>
  <c r="I239" s="1"/>
  <c r="J128"/>
  <c r="K128" l="1"/>
  <c r="J131"/>
  <c r="K131" s="1"/>
  <c r="J19" i="14" l="1"/>
  <c r="K19" s="1"/>
  <c r="J239" i="15"/>
  <c r="K239" l="1"/>
  <c r="K201" l="1"/>
  <c r="L25" i="16"/>
  <c r="I25"/>
  <c r="H25"/>
  <c r="J221" i="15"/>
  <c r="J204"/>
  <c r="J169"/>
  <c r="J143"/>
  <c r="J137"/>
  <c r="K137" s="1"/>
  <c r="I145"/>
  <c r="J242" l="1"/>
  <c r="J34" i="14"/>
  <c r="K143" i="15"/>
  <c r="J241"/>
  <c r="J195"/>
  <c r="J25" i="14"/>
  <c r="J145" i="15"/>
  <c r="K145" s="1"/>
  <c r="J223"/>
  <c r="J40" i="14"/>
  <c r="J35" i="15"/>
  <c r="J17"/>
  <c r="J21" s="1"/>
  <c r="I204"/>
  <c r="K204" s="1"/>
  <c r="F86" i="13"/>
  <c r="F78"/>
  <c r="F73"/>
  <c r="F71"/>
  <c r="F62"/>
  <c r="F57"/>
  <c r="F46"/>
  <c r="F48"/>
  <c r="F50"/>
  <c r="F53"/>
  <c r="J46" i="14" l="1"/>
  <c r="F45" i="13"/>
  <c r="F52"/>
  <c r="J11" i="14"/>
  <c r="J71" i="15"/>
  <c r="J72" s="1"/>
  <c r="K69"/>
  <c r="J240"/>
  <c r="J186"/>
  <c r="I26" i="14"/>
  <c r="F77" i="13"/>
  <c r="I241" i="15"/>
  <c r="K241" s="1"/>
  <c r="I25" i="14"/>
  <c r="I46" s="1"/>
  <c r="K46" s="1"/>
  <c r="J41"/>
  <c r="J243" i="15"/>
  <c r="F84" i="13"/>
  <c r="F83" s="1"/>
  <c r="F82" s="1"/>
  <c r="J27" i="14"/>
  <c r="K151" i="15"/>
  <c r="K158"/>
  <c r="I186"/>
  <c r="I238" s="1"/>
  <c r="D86" i="13"/>
  <c r="D84"/>
  <c r="D78"/>
  <c r="D77" s="1"/>
  <c r="D73"/>
  <c r="D71"/>
  <c r="D62"/>
  <c r="D57"/>
  <c r="D53"/>
  <c r="D46"/>
  <c r="D50"/>
  <c r="D48"/>
  <c r="F30"/>
  <c r="F24"/>
  <c r="H24" s="1"/>
  <c r="F21"/>
  <c r="K25" i="14" l="1"/>
  <c r="H30" i="13"/>
  <c r="F44"/>
  <c r="G82"/>
  <c r="D83"/>
  <c r="D82" s="1"/>
  <c r="H82" s="1"/>
  <c r="D52"/>
  <c r="D45"/>
  <c r="I40" i="14"/>
  <c r="K40" s="1"/>
  <c r="I223" i="15"/>
  <c r="K221"/>
  <c r="K186"/>
  <c r="K181"/>
  <c r="I21"/>
  <c r="K21" s="1"/>
  <c r="K17"/>
  <c r="I195"/>
  <c r="K192"/>
  <c r="J238"/>
  <c r="K122"/>
  <c r="J33" i="14"/>
  <c r="K49" i="15"/>
  <c r="J26" i="14"/>
  <c r="J47" s="1"/>
  <c r="G77" i="13"/>
  <c r="H77"/>
  <c r="G52"/>
  <c r="I33" i="14"/>
  <c r="I47" s="1"/>
  <c r="G14" i="13"/>
  <c r="F25"/>
  <c r="G24"/>
  <c r="F22"/>
  <c r="G21"/>
  <c r="H52"/>
  <c r="J12" i="14"/>
  <c r="J45" s="1"/>
  <c r="J225" i="15"/>
  <c r="F13" i="13"/>
  <c r="F88" l="1"/>
  <c r="G44"/>
  <c r="H13"/>
  <c r="G13"/>
  <c r="D44"/>
  <c r="D88" s="1"/>
  <c r="K195" i="15"/>
  <c r="I240"/>
  <c r="K240" s="1"/>
  <c r="I243"/>
  <c r="K243" s="1"/>
  <c r="I225"/>
  <c r="I226" s="1"/>
  <c r="H45" i="13"/>
  <c r="K11" i="14"/>
  <c r="I71" i="15"/>
  <c r="G30" i="13"/>
  <c r="K169" i="15"/>
  <c r="I27" i="14"/>
  <c r="K27" s="1"/>
  <c r="K33"/>
  <c r="I41"/>
  <c r="K41" s="1"/>
  <c r="K223" i="15"/>
  <c r="J244"/>
  <c r="K238"/>
  <c r="J44" i="14"/>
  <c r="K26"/>
  <c r="G83" i="13"/>
  <c r="H83"/>
  <c r="K242" i="15"/>
  <c r="K34" i="14"/>
  <c r="K12"/>
  <c r="H13" i="16" l="1"/>
  <c r="L13" s="1"/>
  <c r="H44" i="13"/>
  <c r="K225" i="15"/>
  <c r="H88" i="13"/>
  <c r="K71" i="15"/>
  <c r="I72"/>
  <c r="K72" s="1"/>
  <c r="I45" i="14"/>
  <c r="K45" s="1"/>
  <c r="I244" i="15"/>
  <c r="K244" s="1"/>
  <c r="K18" i="14" l="1"/>
  <c r="K47"/>
  <c r="I44"/>
  <c r="K44" s="1"/>
  <c r="I14" i="16" l="1"/>
  <c r="G45" i="13"/>
  <c r="G88"/>
  <c r="I10" i="16"/>
  <c r="K10" s="1"/>
  <c r="I13" l="1"/>
  <c r="K13" s="1"/>
  <c r="K14"/>
  <c r="I16"/>
  <c r="G34" i="13"/>
  <c r="H14"/>
  <c r="H10" i="16"/>
  <c r="H16" l="1"/>
  <c r="L10"/>
  <c r="I19"/>
  <c r="K16"/>
  <c r="I20" l="1"/>
  <c r="K20" s="1"/>
  <c r="K19"/>
  <c r="H19"/>
  <c r="L16"/>
  <c r="I27"/>
  <c r="H20" l="1"/>
  <c r="L20" s="1"/>
  <c r="L19"/>
  <c r="H27"/>
</calcChain>
</file>

<file path=xl/sharedStrings.xml><?xml version="1.0" encoding="utf-8"?>
<sst xmlns="http://schemas.openxmlformats.org/spreadsheetml/2006/main" count="512" uniqueCount="238">
  <si>
    <t>Intelektualne i osobne usluge</t>
  </si>
  <si>
    <t>Ostali nespomenuti rashodi poslovanja</t>
  </si>
  <si>
    <t>Naknade troškova osobama izvan radnog odnosa</t>
  </si>
  <si>
    <t>Uredska oprema i namještaj</t>
  </si>
  <si>
    <t>Usluge promidžbe i informiranja</t>
  </si>
  <si>
    <t>Računalne usluge</t>
  </si>
  <si>
    <t>Reprezentacija</t>
  </si>
  <si>
    <t>Službena putovanja</t>
  </si>
  <si>
    <t>Usluge telefona,pošte i prijevoza</t>
  </si>
  <si>
    <t>Komunalne usluge</t>
  </si>
  <si>
    <t>Bankarske usluge i usluge platnog prometa</t>
  </si>
  <si>
    <t>Ostale usluge</t>
  </si>
  <si>
    <t>Ostali rashodi za zaposlene</t>
  </si>
  <si>
    <t>OPĆI DIO</t>
  </si>
  <si>
    <t>PO EKONOMSKOJ KLASIFIKACIJI</t>
  </si>
  <si>
    <t>PRIHODI I PRIMICI</t>
  </si>
  <si>
    <t>RAČUN PRIHODA/PRIMITAKA</t>
  </si>
  <si>
    <t>NAZIV RAČUNA</t>
  </si>
  <si>
    <t>INDEKS</t>
  </si>
  <si>
    <t>Prihodi iz inozemstva i od subjekata unutar općeg proračuna</t>
  </si>
  <si>
    <t>Prihodi od imovine</t>
  </si>
  <si>
    <t>Prihodi iz nadležnog proračuna i od HZZO-a temeljem ugovornih obveza</t>
  </si>
  <si>
    <t>Prihodi iz nadležnog proračuna za financiranje rashoda poslovanja</t>
  </si>
  <si>
    <t>Prihodi iz nadležnog proračuna za financiranje rashoda za nabavu nefinancijske imovine</t>
  </si>
  <si>
    <t>UKUPNO PRIHODI</t>
  </si>
  <si>
    <t>Donacije od pravnih i fizičkih osoba izvan općeg proračuna i pvrat donacija po protestiranim jamstvima</t>
  </si>
  <si>
    <t>UKUPNO PRIHODI + VIŠAK KORIŠTEN ZA POKRIĆE RASHODA</t>
  </si>
  <si>
    <t>RASHODI I IZDACI</t>
  </si>
  <si>
    <t>RAČUN RASHODA/IZDATAKA</t>
  </si>
  <si>
    <t xml:space="preserve">Rashodi za zaposlene </t>
  </si>
  <si>
    <t xml:space="preserve">Plaće   </t>
  </si>
  <si>
    <t>Plaće za redovan rad</t>
  </si>
  <si>
    <t>Doprinosi na plaće</t>
  </si>
  <si>
    <t>Materijalni rashodi</t>
  </si>
  <si>
    <t>Naknade troškova zaposlenima</t>
  </si>
  <si>
    <t xml:space="preserve">Rashodi za materijal i energiju </t>
  </si>
  <si>
    <t>Sitan inventar i auto gume</t>
  </si>
  <si>
    <t xml:space="preserve">Rashodi za usluge </t>
  </si>
  <si>
    <t>Premije osiguranja</t>
  </si>
  <si>
    <t>Financijski rashodi</t>
  </si>
  <si>
    <t xml:space="preserve">Ostali financijski rashodi </t>
  </si>
  <si>
    <t xml:space="preserve">Rashodi za nabavu proizvodne dugotrajne imovine </t>
  </si>
  <si>
    <t xml:space="preserve">Postrojenja i oprema </t>
  </si>
  <si>
    <t xml:space="preserve">Knjige, umjetnička djela </t>
  </si>
  <si>
    <t>Knjige</t>
  </si>
  <si>
    <t>UKUPNO  RASHODI</t>
  </si>
  <si>
    <t>Zdravstene i veterinarske usluge</t>
  </si>
  <si>
    <t>Materijal i dijelovi za tekuće i invvesticijsko održavanje</t>
  </si>
  <si>
    <t>5=4/3*100</t>
  </si>
  <si>
    <t>PRIHODI</t>
  </si>
  <si>
    <t>RASHODI</t>
  </si>
  <si>
    <t>Račun prihoda/   primitaka</t>
  </si>
  <si>
    <t>Naziv računa</t>
  </si>
  <si>
    <t>Prihodi iz nadležog proračuna za financiranje rashoda poslovanja</t>
  </si>
  <si>
    <t>UKUPNO izvor financiranja Opći prihodi i primici</t>
  </si>
  <si>
    <t>Prihodi po posebnim propisima</t>
  </si>
  <si>
    <t>UKUPNO izvor financiranja Prihodi za posebne namjene</t>
  </si>
  <si>
    <t>UKUPNO izvor financiranja Pomoći</t>
  </si>
  <si>
    <t>Donacije od pravnih i fizičkih osoba izvan općeg proračuna</t>
  </si>
  <si>
    <t>UKUPNO izvor financiranja Donacije</t>
  </si>
  <si>
    <t>Višak/manjak prihoda</t>
  </si>
  <si>
    <t>Višak prihoda poslovanja</t>
  </si>
  <si>
    <t>UKUPNO izvor financiranja Prihodi za posebne namjene-preneseni višak</t>
  </si>
  <si>
    <t>Sveukupno prihodi</t>
  </si>
  <si>
    <t>Sveukupno prihodi + preneseni višak</t>
  </si>
  <si>
    <t>Račun rashoda/  izdataka</t>
  </si>
  <si>
    <t>Rashodi za materijal i energiju</t>
  </si>
  <si>
    <t>Rashodi za usluge</t>
  </si>
  <si>
    <t>Naknada troškova osobama izvan radnog odnosa</t>
  </si>
  <si>
    <t>Ostali financijski rashodi</t>
  </si>
  <si>
    <t>Rashodi za zaposlene</t>
  </si>
  <si>
    <t>Plaće (Bruto)</t>
  </si>
  <si>
    <t>Rashodi za nabavu proizvodne dugotrajne imovine</t>
  </si>
  <si>
    <t>Postrojenje i oprema</t>
  </si>
  <si>
    <t>Knjige, umjetnička djela i ostale izložbene vrijednosti</t>
  </si>
  <si>
    <t>UKUPNO izvor financiranja Prihodi za posebne namjene- višak</t>
  </si>
  <si>
    <t>Sveukupno rashodi</t>
  </si>
  <si>
    <t>RASHODI PO IZVORIMA FINANCIRANJA</t>
  </si>
  <si>
    <t>Opći prihodi i primci</t>
  </si>
  <si>
    <t>Prihodi za posebne namjene</t>
  </si>
  <si>
    <t>Pomoći</t>
  </si>
  <si>
    <t>Donacije</t>
  </si>
  <si>
    <t>PREGLED UKUPNIH PRIHODA I RASHODA PO IZVORIMA FINANCIRANJA</t>
  </si>
  <si>
    <t>Oznaka IF</t>
  </si>
  <si>
    <t>Naziv izvora financiranja</t>
  </si>
  <si>
    <t>Ukupno prihodi</t>
  </si>
  <si>
    <t>Ukupno rashodi</t>
  </si>
  <si>
    <t>Indeks</t>
  </si>
  <si>
    <t>Donos</t>
  </si>
  <si>
    <t xml:space="preserve">Sveukupno rashodi </t>
  </si>
  <si>
    <t>PRIHODI UKUPNO</t>
  </si>
  <si>
    <t>PRIHODI POSLOVANJA</t>
  </si>
  <si>
    <t>PRIHODI OD NEFINANCIJSKE IMOVINE</t>
  </si>
  <si>
    <t>RASHODI UKUPNO</t>
  </si>
  <si>
    <t>RASHODI POSLOVANJA</t>
  </si>
  <si>
    <t>RASHODI ZA NEFINANCIJSKU IMOVINU</t>
  </si>
  <si>
    <t>RAZLIKA-VIŠAK I MANJAK</t>
  </si>
  <si>
    <t>PRIMICI OD FINANCIJSKE IMOVINE I ZADUŽIVANJA</t>
  </si>
  <si>
    <t>IZDACI ZA FINANCIJSKU IMOVINU I OTPLATE ZAJMOVA</t>
  </si>
  <si>
    <t>NETO FINANCIRANJE</t>
  </si>
  <si>
    <t>VIŠAK /MANJAK+DONOS+NETO FINANCIRANJE</t>
  </si>
  <si>
    <t>PRIHODI/RASHODI TEKUĆA GODINA</t>
  </si>
  <si>
    <t>RAČUN FINANCIRANJA</t>
  </si>
  <si>
    <t>ODNOS/DONOS</t>
  </si>
  <si>
    <t>Prihodi od financijske imovine</t>
  </si>
  <si>
    <t>Vlastiti prihodi</t>
  </si>
  <si>
    <t>UKUPNO izvor financiranja Vlastiti prihodi</t>
  </si>
  <si>
    <t>4=3/2*100</t>
  </si>
  <si>
    <t>Pomoći proračunskim korisnicima iz proračuna koji im nije nadležan</t>
  </si>
  <si>
    <t>Prihodi iz nadležnog proračuna za financiranje redovne djelatnosti proračunskih korisnika</t>
  </si>
  <si>
    <t>POSEBNI DIO</t>
  </si>
  <si>
    <t>6=4/2*100</t>
  </si>
  <si>
    <t>Pomoći od inozemnih vlada</t>
  </si>
  <si>
    <t>Tekuće pomoći od inozemnih vlada</t>
  </si>
  <si>
    <t>Kapitalne pomoći od inozemnih vlada</t>
  </si>
  <si>
    <t>Tekuće pomoći proračunskim korisnicima iz proračuna koji im nije nadležan</t>
  </si>
  <si>
    <t>Kapitalne pomoći proračunskim korisnicima iz proračuna koji im nije nadležan</t>
  </si>
  <si>
    <t>Ostali nespomenuti prihodi</t>
  </si>
  <si>
    <t>Tekuće donacije</t>
  </si>
  <si>
    <t>Prihodi od pozitivnih tečajnih razlika i valutne klauzule</t>
  </si>
  <si>
    <t>Kapitalne pomoći proračunskim korisnicima iz proračuna koji i nije nadležan</t>
  </si>
  <si>
    <t>Kapitalne donacije</t>
  </si>
  <si>
    <t>POLUGODIŠNJI IZVJEŠTAJ O IZVRŠENJU FINANCIJSKOG PLANA ZA I.-VI. 2023.G.</t>
  </si>
  <si>
    <t>I. OPĆI DIO</t>
  </si>
  <si>
    <t>RASHODI PREMA FUNKCIJSKOJ KLASIFIKACIJI</t>
  </si>
  <si>
    <t>ŠIFRA</t>
  </si>
  <si>
    <t>NAZIV KLASIFIKACIJE</t>
  </si>
  <si>
    <t>IZVRŠENJE             1.-6. 2022.</t>
  </si>
  <si>
    <t>IZVORNI PLAN 2023.</t>
  </si>
  <si>
    <t>IZVRŠENJE             1.-6. 2023.</t>
  </si>
  <si>
    <t>08</t>
  </si>
  <si>
    <t>REKREACIJA, KULTURA I RELIGIJA</t>
  </si>
  <si>
    <t>082</t>
  </si>
  <si>
    <t>Službe kulture</t>
  </si>
  <si>
    <t>PRIMICI I IZDACI PREMA EKONOMSKOJ KLASIFIKACIJI</t>
  </si>
  <si>
    <t>Razred</t>
  </si>
  <si>
    <t>Skupina</t>
  </si>
  <si>
    <t>Izvor</t>
  </si>
  <si>
    <t xml:space="preserve">Naziv </t>
  </si>
  <si>
    <t>5=4/2*100</t>
  </si>
  <si>
    <t>6=4/3*100</t>
  </si>
  <si>
    <t>Primici od financijske imovine i zaduživanja</t>
  </si>
  <si>
    <t>Primici od zaduživanja</t>
  </si>
  <si>
    <t>842</t>
  </si>
  <si>
    <t>Primljeni krediti i zajmovi od kreditnih i ostalih financijskih institucija u javnom sektoru</t>
  </si>
  <si>
    <t>Primljeni krediti od kreditnih institucija u javnom sektoru</t>
  </si>
  <si>
    <t>Namjenski primici od zaduživanja</t>
  </si>
  <si>
    <t>Izdaci za financijsku imovinu i otplate zajmova</t>
  </si>
  <si>
    <t>Izdaci za otplatu glavnice primljenih kredita i zajmova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</si>
  <si>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</si>
  <si>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</si>
  <si>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</si>
  <si>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</si>
  <si>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OSTVARENJE/IZVRŠENJE  1.-6. 2022.</t>
  </si>
  <si>
    <t>OSTVARENJE/IZVRŠENJE 1.-6. 2023.</t>
  </si>
  <si>
    <t>Prihodi od prodaje proizvoda i robe te pruženih usluga i prihodi od donacija</t>
  </si>
  <si>
    <t>Prihodi od upravnih i administrativnih pristojbi, pristojbi po posebnim propisima i naknada</t>
  </si>
  <si>
    <t>RAZRED 6</t>
  </si>
  <si>
    <t>POLUGODIŠNJI IZVJEŠTAJ O IZVRŠENJU FINANCIJSKOG PLANA ZA I.-VI. 2023.g.</t>
  </si>
  <si>
    <t>RAZRED 3</t>
  </si>
  <si>
    <t>Naknade za prijevoz, za rad na terenu i odvojeni život</t>
  </si>
  <si>
    <t>Stručno usavršavanje zaposlenika</t>
  </si>
  <si>
    <t>Doprinosi za obvezno zdravstveno osiguranje</t>
  </si>
  <si>
    <t>Uredski materijal i ostali materijalni rashodi</t>
  </si>
  <si>
    <t>Energija</t>
  </si>
  <si>
    <t xml:space="preserve">Usluge tekućeg i investicijskog održavanja </t>
  </si>
  <si>
    <t>Negativne tečajne razlike i razlike zbog primjene val.klauz.</t>
  </si>
  <si>
    <t>RAZRED 4</t>
  </si>
  <si>
    <t>RASHODI ZA NABAVU NEFIN. IMOVINE</t>
  </si>
  <si>
    <t>Ostvarenje/izvršenje 1.-6. 2023.</t>
  </si>
  <si>
    <t>Pomoći iz inozemstva i od subjekata unutar općeg proračuna</t>
  </si>
  <si>
    <t>Rezultat poslovanja</t>
  </si>
  <si>
    <t>Plaće (bruto)</t>
  </si>
  <si>
    <t>Naknade za prijevoz,za rad na terenu i odvojeni život</t>
  </si>
  <si>
    <t>Stručno usavršanje zaposlenika</t>
  </si>
  <si>
    <t>Materijal i dijelovi za tekuće i investicijsko održavanje</t>
  </si>
  <si>
    <t>Sitni inventar i auto gume</t>
  </si>
  <si>
    <t>Usluge tekućeg i investicijskog održavanja</t>
  </si>
  <si>
    <t>Zdravstvene i veterinarske usluge</t>
  </si>
  <si>
    <t>Negativne tečajne razlike i razlike zbog primjene valutne klauzule</t>
  </si>
  <si>
    <t>Rashodi + višak</t>
  </si>
  <si>
    <t>Prihodi za posebne namjene - preneseni višak</t>
  </si>
  <si>
    <t>Postrojenja i oprema</t>
  </si>
  <si>
    <t>KORIŠTENJE PRENESENOG VIŠKA</t>
  </si>
  <si>
    <t>Izvor financiranja 43 Prihodi za posebne namjene- preneseni višak</t>
  </si>
  <si>
    <t>Šifra izvora</t>
  </si>
  <si>
    <t>1.1.</t>
  </si>
  <si>
    <t>1.6.</t>
  </si>
  <si>
    <t>4.7.</t>
  </si>
  <si>
    <t>5.6.,5.8.</t>
  </si>
  <si>
    <t>6.6.</t>
  </si>
  <si>
    <t>Program: 1060 Program kulture</t>
  </si>
  <si>
    <t>Proračunski korisnik: Gradska knjižnica Beli Manastir</t>
  </si>
  <si>
    <t xml:space="preserve">Aktivnost/projekt: A100601 Djelatnost Gradske knjižnice </t>
  </si>
  <si>
    <t xml:space="preserve">Aktivnost/projekt: K100602 Nabava knjiga/opreme za Gradsku knjižnicu </t>
  </si>
  <si>
    <t>Rebalans 2023.</t>
  </si>
  <si>
    <t>REBALANS 2023.</t>
  </si>
  <si>
    <t>Ostvarenje/ izvršenje 2023.</t>
  </si>
  <si>
    <t>Ukupno prihodi + preneseni višak</t>
  </si>
  <si>
    <t>Ukupno preneseni višak</t>
  </si>
  <si>
    <t>IZVRŠENJE  I.-VI. 2022.</t>
  </si>
  <si>
    <t>IZVRŠENJE      I.-VI. 2023.</t>
  </si>
  <si>
    <t>UKUPAN DONOS VIŠKA/MANJKA  IZ PRETHODNE(IH) GODINE(A)</t>
  </si>
  <si>
    <t>VIŠAK/MANJAK IZ PRETHODNIH GODINA KOJI ĆE SE RASPOREDITI/POKRITI</t>
  </si>
  <si>
    <t>INDEKS (izvršenje 2023.g.)</t>
  </si>
  <si>
    <t>INDEKS (izvršenje 2023.g./2022.g.)</t>
  </si>
  <si>
    <t>POLUGODIŠNJI IZVJEŠTAJ O IZVRŠENJU FINANCIJSKOG PLANA ZA I.-VI.  2023.G.</t>
  </si>
  <si>
    <t>PO PROGRAMSKOJ I EKONOMSKOJ KLASIFIKACIJI TE IZVORIMA FINANCIRANJA</t>
  </si>
  <si>
    <t>Izvršenje I.-VI. 2022.g.</t>
  </si>
  <si>
    <t>Rebalans 2023.g.</t>
  </si>
  <si>
    <t>Izvršenje I.-VI. 2023.g.</t>
  </si>
  <si>
    <t>RAČUN PRIHODA I RASHODA</t>
  </si>
  <si>
    <t>IZVJEŠTAJ O ZADUŽIVANJU NA DOMAĆEM I STRANOM TRŽIŠTU NOVCA I KAPITALA</t>
  </si>
  <si>
    <t>Gradska knjižnica Beli Manastir nije se zaduživala na domaćem niti na stranom tržištu novca i kapitala.</t>
  </si>
  <si>
    <t>IZVJEŠTAJ O KORIŠTENJU SREDSTAVA FONDOVA EUROPSKE UNIJE</t>
  </si>
  <si>
    <t>Gradska knjižnica Beli Manastir nije koristila sredstva fondova Europske unije.</t>
  </si>
  <si>
    <t>IZVJEŠTAJ O DANIM ZAJMOVIMA I POTRAŽIVANJIMA PO DANIM ZAJMOVIMA</t>
  </si>
  <si>
    <t>Gradska knjižnica Beli Manastir nije ugovarala niti davala zajmove.</t>
  </si>
  <si>
    <t>Potraživanja Gradske knjižnice Beli Manastir za naknadno stornirane račune iznose 3,19 eura.</t>
  </si>
  <si>
    <t>IZVJEŠTAJ O DANIM JAMSTVIMA I PLAĆANJIMA PO PROTESTIRANIM JAMSTVIMA</t>
  </si>
  <si>
    <t xml:space="preserve">Gradska knjižnica Beli Manastir nema danih jamstava. </t>
  </si>
  <si>
    <t>Gradska knjižnica Beli Manastir nema potencijalnih obveza po osnovi sudskih sporova.</t>
  </si>
  <si>
    <t xml:space="preserve">POSEBNI IZVJEŠTAJI U POLUGODIŠNJEM IZVJEŠTAJU O IZVRŠENJU FINANCIJSKOG PLANA ZA I. - VI. 2023.g. </t>
  </si>
  <si>
    <t>OSNOVI SUDSKIH SPOROVA</t>
  </si>
  <si>
    <t>IZVJEŠTAJ O STANJU POTRAŽIVANJA I OBVEZA TE O STANJU POTENCIJALNIH OBVEZA PO</t>
  </si>
  <si>
    <t xml:space="preserve">Nedospjele obveze Gradske knjižnice Beli Manastir na datum 30.6.2023.g. iznose 33.686,07 eura. Od  </t>
  </si>
  <si>
    <t>22.577,24 eura.</t>
  </si>
  <si>
    <t xml:space="preserve">toga su obveze za rashode poslovanja 11.108,83 eura, a obveze za nabavu nefinancijske imovine </t>
  </si>
  <si>
    <t>6.1.</t>
  </si>
  <si>
    <t>Izvor financiranja 1.1. Opći prihodi i primici</t>
  </si>
  <si>
    <t>Izvor financiranja 1.6. Vlastiti prihodi</t>
  </si>
  <si>
    <t>Izvor financiranja 4.7. Prihodi za posebne namjene</t>
  </si>
  <si>
    <t>Izvor financiranja 5.6. i 5.8. Pomoći</t>
  </si>
  <si>
    <t>5.6.</t>
  </si>
  <si>
    <t>5.8.</t>
  </si>
  <si>
    <t>Izvor financiranja 6.1. Donacije</t>
  </si>
  <si>
    <t>Izvor financiranja 4.7. Prihodi za posebne namjene -preneseni višak</t>
  </si>
  <si>
    <t xml:space="preserve"> RAČUN FINANCIRANJA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</si>
</sst>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67955565050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9" fillId="0" borderId="0"/>
  </cellStyleXfs>
  <cellXfs count="400">
    <xf numFmtId="0" fontId="0" fillId="0" borderId="0" xfId="0"/>
    <xf numFmtId="0" fontId="3" fillId="0" borderId="0" xfId="0" applyFont="1"/>
    <xf numFmtId="0" fontId="5" fillId="5" borderId="12" xfId="0" applyFont="1" applyFill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horizontal="center"/>
    </xf>
    <xf numFmtId="4" fontId="5" fillId="0" borderId="21" xfId="0" applyNumberFormat="1" applyFont="1" applyBorder="1"/>
    <xf numFmtId="0" fontId="5" fillId="0" borderId="15" xfId="0" applyFont="1" applyBorder="1" applyAlignment="1">
      <alignment horizontal="center"/>
    </xf>
    <xf numFmtId="4" fontId="5" fillId="0" borderId="1" xfId="0" applyNumberFormat="1" applyFont="1" applyBorder="1"/>
    <xf numFmtId="0" fontId="4" fillId="0" borderId="15" xfId="0" applyFont="1" applyBorder="1" applyAlignment="1">
      <alignment horizontal="center"/>
    </xf>
    <xf numFmtId="4" fontId="4" fillId="0" borderId="1" xfId="0" applyNumberFormat="1" applyFont="1" applyBorder="1"/>
    <xf numFmtId="0" fontId="5" fillId="0" borderId="12" xfId="0" applyFont="1" applyBorder="1" applyAlignment="1">
      <alignment horizontal="center"/>
    </xf>
    <xf numFmtId="4" fontId="5" fillId="0" borderId="13" xfId="0" applyNumberFormat="1" applyFont="1" applyBorder="1"/>
    <xf numFmtId="0" fontId="5" fillId="0" borderId="17" xfId="0" applyFont="1" applyBorder="1"/>
    <xf numFmtId="0" fontId="5" fillId="0" borderId="18" xfId="0" applyFont="1" applyBorder="1"/>
    <xf numFmtId="4" fontId="4" fillId="0" borderId="18" xfId="0" applyNumberFormat="1" applyFont="1" applyBorder="1"/>
    <xf numFmtId="0" fontId="5" fillId="0" borderId="19" xfId="0" applyFont="1" applyBorder="1"/>
    <xf numFmtId="0" fontId="5" fillId="3" borderId="15" xfId="0" applyFont="1" applyFill="1" applyBorder="1" applyAlignment="1">
      <alignment horizontal="center"/>
    </xf>
    <xf numFmtId="0" fontId="5" fillId="3" borderId="15" xfId="0" applyNumberFormat="1" applyFont="1" applyFill="1" applyBorder="1" applyAlignment="1">
      <alignment horizontal="center"/>
    </xf>
    <xf numFmtId="0" fontId="4" fillId="4" borderId="25" xfId="0" applyFont="1" applyFill="1" applyBorder="1" applyAlignment="1">
      <alignment vertical="center" wrapText="1"/>
    </xf>
    <xf numFmtId="0" fontId="5" fillId="0" borderId="0" xfId="0" applyFont="1" applyBorder="1"/>
    <xf numFmtId="0" fontId="5" fillId="5" borderId="25" xfId="0" applyFont="1" applyFill="1" applyBorder="1"/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3" fontId="4" fillId="3" borderId="8" xfId="0" applyNumberFormat="1" applyFont="1" applyFill="1" applyBorder="1"/>
    <xf numFmtId="4" fontId="4" fillId="2" borderId="1" xfId="0" applyNumberFormat="1" applyFont="1" applyFill="1" applyBorder="1"/>
    <xf numFmtId="0" fontId="5" fillId="7" borderId="25" xfId="0" applyFont="1" applyFill="1" applyBorder="1"/>
    <xf numFmtId="0" fontId="5" fillId="7" borderId="23" xfId="0" applyNumberFormat="1" applyFont="1" applyFill="1" applyBorder="1" applyAlignment="1">
      <alignment horizontal="center"/>
    </xf>
    <xf numFmtId="0" fontId="4" fillId="2" borderId="15" xfId="0" applyNumberFormat="1" applyFont="1" applyFill="1" applyBorder="1" applyAlignment="1">
      <alignment horizontal="center"/>
    </xf>
    <xf numFmtId="0" fontId="4" fillId="6" borderId="6" xfId="0" applyNumberFormat="1" applyFont="1" applyFill="1" applyBorder="1" applyAlignment="1">
      <alignment horizontal="center"/>
    </xf>
    <xf numFmtId="0" fontId="4" fillId="6" borderId="15" xfId="0" applyNumberFormat="1" applyFont="1" applyFill="1" applyBorder="1" applyAlignment="1">
      <alignment horizontal="center"/>
    </xf>
    <xf numFmtId="4" fontId="4" fillId="6" borderId="7" xfId="0" applyNumberFormat="1" applyFont="1" applyFill="1" applyBorder="1"/>
    <xf numFmtId="0" fontId="4" fillId="6" borderId="15" xfId="0" applyFont="1" applyFill="1" applyBorder="1" applyAlignment="1">
      <alignment horizontal="center"/>
    </xf>
    <xf numFmtId="4" fontId="4" fillId="6" borderId="1" xfId="0" applyNumberFormat="1" applyFont="1" applyFill="1" applyBorder="1"/>
    <xf numFmtId="4" fontId="5" fillId="3" borderId="1" xfId="0" applyNumberFormat="1" applyFont="1" applyFill="1" applyBorder="1"/>
    <xf numFmtId="0" fontId="5" fillId="3" borderId="0" xfId="0" applyNumberFormat="1" applyFont="1" applyFill="1" applyBorder="1" applyAlignment="1">
      <alignment horizontal="center"/>
    </xf>
    <xf numFmtId="4" fontId="4" fillId="6" borderId="21" xfId="0" applyNumberFormat="1" applyFont="1" applyFill="1" applyBorder="1"/>
    <xf numFmtId="4" fontId="6" fillId="7" borderId="26" xfId="0" applyNumberFormat="1" applyFont="1" applyFill="1" applyBorder="1"/>
    <xf numFmtId="4" fontId="6" fillId="7" borderId="18" xfId="0" applyNumberFormat="1" applyFont="1" applyFill="1" applyBorder="1" applyAlignment="1">
      <alignment vertical="center"/>
    </xf>
    <xf numFmtId="4" fontId="5" fillId="3" borderId="0" xfId="0" applyNumberFormat="1" applyFont="1" applyFill="1" applyBorder="1"/>
    <xf numFmtId="3" fontId="4" fillId="3" borderId="0" xfId="0" applyNumberFormat="1" applyFont="1" applyFill="1" applyBorder="1"/>
    <xf numFmtId="0" fontId="4" fillId="3" borderId="0" xfId="0" applyNumberFormat="1" applyFont="1" applyFill="1" applyBorder="1" applyAlignment="1">
      <alignment horizontal="center"/>
    </xf>
    <xf numFmtId="4" fontId="4" fillId="3" borderId="0" xfId="0" applyNumberFormat="1" applyFont="1" applyFill="1" applyBorder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wrapText="1"/>
    </xf>
    <xf numFmtId="0" fontId="4" fillId="0" borderId="2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" fontId="5" fillId="0" borderId="3" xfId="0" applyNumberFormat="1" applyFont="1" applyBorder="1"/>
    <xf numFmtId="0" fontId="4" fillId="0" borderId="9" xfId="0" applyFont="1" applyBorder="1" applyAlignment="1">
      <alignment horizontal="center"/>
    </xf>
    <xf numFmtId="4" fontId="4" fillId="0" borderId="1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/>
    <xf numFmtId="0" fontId="4" fillId="0" borderId="0" xfId="0" applyFont="1" applyBorder="1" applyAlignment="1"/>
    <xf numFmtId="4" fontId="5" fillId="0" borderId="37" xfId="0" applyNumberFormat="1" applyFont="1" applyBorder="1"/>
    <xf numFmtId="4" fontId="4" fillId="6" borderId="10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3" fontId="5" fillId="0" borderId="21" xfId="0" applyNumberFormat="1" applyFont="1" applyBorder="1" applyAlignment="1">
      <alignment vertical="center" wrapText="1"/>
    </xf>
    <xf numFmtId="3" fontId="5" fillId="0" borderId="38" xfId="0" applyNumberFormat="1" applyFont="1" applyBorder="1" applyAlignment="1">
      <alignment vertical="center" wrapText="1"/>
    </xf>
    <xf numFmtId="3" fontId="5" fillId="0" borderId="22" xfId="0" applyNumberFormat="1" applyFont="1" applyBorder="1" applyAlignment="1">
      <alignment vertical="center" wrapText="1"/>
    </xf>
    <xf numFmtId="4" fontId="4" fillId="0" borderId="21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 wrapText="1"/>
    </xf>
    <xf numFmtId="4" fontId="5" fillId="0" borderId="38" xfId="0" applyNumberFormat="1" applyFont="1" applyBorder="1" applyAlignment="1">
      <alignment vertical="center" wrapText="1"/>
    </xf>
    <xf numFmtId="4" fontId="5" fillId="0" borderId="10" xfId="0" applyNumberFormat="1" applyFont="1" applyBorder="1"/>
    <xf numFmtId="4" fontId="4" fillId="6" borderId="18" xfId="0" applyNumberFormat="1" applyFont="1" applyFill="1" applyBorder="1"/>
    <xf numFmtId="0" fontId="4" fillId="0" borderId="5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 wrapText="1"/>
    </xf>
    <xf numFmtId="3" fontId="5" fillId="0" borderId="16" xfId="0" applyNumberFormat="1" applyFont="1" applyBorder="1" applyAlignment="1">
      <alignment vertical="center" wrapText="1"/>
    </xf>
    <xf numFmtId="0" fontId="5" fillId="0" borderId="15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4" fontId="5" fillId="0" borderId="41" xfId="0" applyNumberFormat="1" applyFont="1" applyBorder="1" applyAlignment="1">
      <alignment vertical="center" wrapText="1"/>
    </xf>
    <xf numFmtId="0" fontId="4" fillId="6" borderId="1" xfId="0" applyFont="1" applyFill="1" applyBorder="1" applyAlignment="1"/>
    <xf numFmtId="4" fontId="4" fillId="6" borderId="1" xfId="0" applyNumberFormat="1" applyFont="1" applyFill="1" applyBorder="1" applyAlignment="1"/>
    <xf numFmtId="4" fontId="4" fillId="0" borderId="16" xfId="0" applyNumberFormat="1" applyFont="1" applyBorder="1"/>
    <xf numFmtId="4" fontId="5" fillId="0" borderId="16" xfId="0" applyNumberFormat="1" applyFont="1" applyBorder="1"/>
    <xf numFmtId="4" fontId="5" fillId="0" borderId="11" xfId="0" applyNumberFormat="1" applyFont="1" applyBorder="1"/>
    <xf numFmtId="4" fontId="5" fillId="0" borderId="1" xfId="0" applyNumberFormat="1" applyFont="1" applyBorder="1" applyAlignment="1">
      <alignment wrapText="1"/>
    </xf>
    <xf numFmtId="0" fontId="5" fillId="0" borderId="13" xfId="0" applyFont="1" applyBorder="1"/>
    <xf numFmtId="0" fontId="5" fillId="0" borderId="14" xfId="0" applyFont="1" applyBorder="1"/>
    <xf numFmtId="4" fontId="4" fillId="0" borderId="19" xfId="0" applyNumberFormat="1" applyFont="1" applyBorder="1"/>
    <xf numFmtId="0" fontId="8" fillId="0" borderId="0" xfId="0" applyFont="1" applyAlignment="1">
      <alignment wrapText="1"/>
    </xf>
    <xf numFmtId="4" fontId="4" fillId="0" borderId="0" xfId="0" applyNumberFormat="1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 applyAlignment="1">
      <alignment vertical="center" wrapText="1"/>
    </xf>
    <xf numFmtId="3" fontId="5" fillId="0" borderId="0" xfId="0" applyNumberFormat="1" applyFont="1" applyBorder="1"/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Border="1"/>
    <xf numFmtId="3" fontId="5" fillId="0" borderId="0" xfId="0" applyNumberFormat="1" applyFont="1" applyBorder="1" applyAlignment="1">
      <alignment vertical="center" wrapText="1"/>
    </xf>
    <xf numFmtId="0" fontId="2" fillId="0" borderId="0" xfId="0" applyFont="1"/>
    <xf numFmtId="0" fontId="4" fillId="2" borderId="20" xfId="0" applyFont="1" applyFill="1" applyBorder="1" applyAlignment="1">
      <alignment horizontal="center"/>
    </xf>
    <xf numFmtId="4" fontId="4" fillId="2" borderId="21" xfId="0" applyNumberFormat="1" applyFont="1" applyFill="1" applyBorder="1"/>
    <xf numFmtId="0" fontId="4" fillId="2" borderId="15" xfId="0" applyFont="1" applyFill="1" applyBorder="1" applyAlignment="1">
      <alignment horizontal="center"/>
    </xf>
    <xf numFmtId="3" fontId="4" fillId="2" borderId="8" xfId="0" applyNumberFormat="1" applyFont="1" applyFill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3" borderId="0" xfId="0" applyNumberFormat="1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4" fontId="4" fillId="0" borderId="3" xfId="0" applyNumberFormat="1" applyFont="1" applyBorder="1"/>
    <xf numFmtId="0" fontId="4" fillId="4" borderId="6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4" fillId="3" borderId="6" xfId="0" quotePrefix="1" applyFont="1" applyFill="1" applyBorder="1" applyAlignment="1">
      <alignment horizontal="center"/>
    </xf>
    <xf numFmtId="4" fontId="4" fillId="3" borderId="7" xfId="0" applyNumberFormat="1" applyFont="1" applyFill="1" applyBorder="1"/>
    <xf numFmtId="0" fontId="14" fillId="3" borderId="42" xfId="2" applyFont="1" applyFill="1" applyBorder="1" applyAlignment="1">
      <alignment horizontal="center" vertical="center" wrapText="1"/>
    </xf>
    <xf numFmtId="0" fontId="15" fillId="3" borderId="42" xfId="2" applyFont="1" applyFill="1" applyBorder="1" applyAlignment="1">
      <alignment horizontal="center" vertical="center" wrapText="1"/>
    </xf>
    <xf numFmtId="0" fontId="10" fillId="8" borderId="42" xfId="2" applyFont="1" applyFill="1" applyBorder="1" applyAlignment="1">
      <alignment horizontal="center" vertical="center" wrapText="1"/>
    </xf>
    <xf numFmtId="0" fontId="10" fillId="8" borderId="42" xfId="2" applyFont="1" applyFill="1" applyBorder="1" applyAlignment="1">
      <alignment horizontal="left" vertical="center" wrapText="1"/>
    </xf>
    <xf numFmtId="0" fontId="10" fillId="3" borderId="42" xfId="0" applyFont="1" applyFill="1" applyBorder="1" applyAlignment="1">
      <alignment horizontal="center" vertical="center"/>
    </xf>
    <xf numFmtId="49" fontId="10" fillId="9" borderId="42" xfId="0" applyNumberFormat="1" applyFont="1" applyFill="1" applyBorder="1" applyAlignment="1">
      <alignment horizontal="center" vertical="center"/>
    </xf>
    <xf numFmtId="0" fontId="10" fillId="10" borderId="42" xfId="0" applyFont="1" applyFill="1" applyBorder="1" applyAlignment="1">
      <alignment vertical="center"/>
    </xf>
    <xf numFmtId="49" fontId="10" fillId="9" borderId="42" xfId="0" applyNumberFormat="1" applyFont="1" applyFill="1" applyBorder="1" applyAlignment="1">
      <alignment vertical="center"/>
    </xf>
    <xf numFmtId="0" fontId="10" fillId="10" borderId="42" xfId="3" applyFont="1" applyFill="1" applyBorder="1" applyAlignment="1">
      <alignment horizontal="center" vertical="center" wrapText="1"/>
    </xf>
    <xf numFmtId="0" fontId="10" fillId="10" borderId="42" xfId="0" applyFont="1" applyFill="1" applyBorder="1" applyAlignment="1">
      <alignment horizontal="center" vertical="center"/>
    </xf>
    <xf numFmtId="0" fontId="10" fillId="10" borderId="42" xfId="3" applyFont="1" applyFill="1" applyBorder="1" applyAlignment="1">
      <alignment horizontal="left" vertical="center" wrapText="1"/>
    </xf>
    <xf numFmtId="0" fontId="11" fillId="3" borderId="42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2" xfId="3" applyFont="1" applyBorder="1" applyAlignment="1">
      <alignment horizontal="center" vertical="center" wrapText="1"/>
    </xf>
    <xf numFmtId="0" fontId="11" fillId="0" borderId="42" xfId="3" applyFont="1" applyBorder="1" applyAlignment="1">
      <alignment horizontal="left" vertical="center" wrapText="1"/>
    </xf>
    <xf numFmtId="0" fontId="16" fillId="3" borderId="42" xfId="2" quotePrefix="1" applyFont="1" applyFill="1" applyBorder="1" applyAlignment="1">
      <alignment horizontal="center" vertical="center"/>
    </xf>
    <xf numFmtId="0" fontId="16" fillId="3" borderId="42" xfId="2" quotePrefix="1" applyFont="1" applyFill="1" applyBorder="1" applyAlignment="1">
      <alignment horizontal="left" vertical="center"/>
    </xf>
    <xf numFmtId="0" fontId="16" fillId="3" borderId="42" xfId="2" quotePrefix="1" applyFont="1" applyFill="1" applyBorder="1" applyAlignment="1">
      <alignment horizontal="right" vertical="center"/>
    </xf>
    <xf numFmtId="0" fontId="16" fillId="3" borderId="42" xfId="2" quotePrefix="1" applyFont="1" applyFill="1" applyBorder="1" applyAlignment="1">
      <alignment horizontal="left" vertical="center" wrapText="1"/>
    </xf>
    <xf numFmtId="0" fontId="10" fillId="8" borderId="42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left" vertical="center"/>
    </xf>
    <xf numFmtId="0" fontId="10" fillId="8" borderId="42" xfId="0" applyFont="1" applyFill="1" applyBorder="1"/>
    <xf numFmtId="0" fontId="10" fillId="8" borderId="42" xfId="0" applyFont="1" applyFill="1" applyBorder="1" applyAlignment="1">
      <alignment vertical="center" wrapText="1"/>
    </xf>
    <xf numFmtId="0" fontId="10" fillId="10" borderId="42" xfId="0" applyFont="1" applyFill="1" applyBorder="1" applyAlignment="1">
      <alignment horizontal="center" vertical="center" wrapText="1"/>
    </xf>
    <xf numFmtId="0" fontId="10" fillId="10" borderId="42" xfId="0" applyFont="1" applyFill="1" applyBorder="1"/>
    <xf numFmtId="0" fontId="10" fillId="10" borderId="42" xfId="0" applyFont="1" applyFill="1" applyBorder="1" applyAlignment="1">
      <alignment vertical="center" wrapText="1"/>
    </xf>
    <xf numFmtId="3" fontId="10" fillId="10" borderId="42" xfId="0" applyNumberFormat="1" applyFont="1" applyFill="1" applyBorder="1" applyAlignment="1">
      <alignment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2" xfId="0" applyFont="1" applyFill="1" applyBorder="1"/>
    <xf numFmtId="3" fontId="11" fillId="3" borderId="42" xfId="0" applyNumberFormat="1" applyFont="1" applyFill="1" applyBorder="1" applyAlignment="1">
      <alignment vertical="center" wrapText="1"/>
    </xf>
    <xf numFmtId="0" fontId="5" fillId="3" borderId="0" xfId="0" applyFont="1" applyFill="1"/>
    <xf numFmtId="0" fontId="5" fillId="0" borderId="15" xfId="0" applyFont="1" applyFill="1" applyBorder="1" applyAlignment="1">
      <alignment horizontal="center"/>
    </xf>
    <xf numFmtId="4" fontId="5" fillId="0" borderId="1" xfId="0" applyNumberFormat="1" applyFont="1" applyFill="1" applyBorder="1"/>
    <xf numFmtId="3" fontId="5" fillId="0" borderId="8" xfId="0" applyNumberFormat="1" applyFont="1" applyFill="1" applyBorder="1"/>
    <xf numFmtId="0" fontId="5" fillId="0" borderId="0" xfId="0" applyFont="1" applyFill="1"/>
    <xf numFmtId="0" fontId="5" fillId="0" borderId="20" xfId="0" applyFont="1" applyFill="1" applyBorder="1" applyAlignment="1">
      <alignment horizontal="center"/>
    </xf>
    <xf numFmtId="4" fontId="5" fillId="0" borderId="21" xfId="0" applyNumberFormat="1" applyFont="1" applyFill="1" applyBorder="1"/>
    <xf numFmtId="0" fontId="4" fillId="12" borderId="20" xfId="0" applyFont="1" applyFill="1" applyBorder="1" applyAlignment="1">
      <alignment horizontal="center"/>
    </xf>
    <xf numFmtId="4" fontId="4" fillId="12" borderId="21" xfId="0" applyNumberFormat="1" applyFont="1" applyFill="1" applyBorder="1"/>
    <xf numFmtId="3" fontId="4" fillId="12" borderId="8" xfId="0" applyNumberFormat="1" applyFont="1" applyFill="1" applyBorder="1"/>
    <xf numFmtId="0" fontId="5" fillId="5" borderId="9" xfId="0" applyFont="1" applyFill="1" applyBorder="1"/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4" fillId="5" borderId="43" xfId="0" applyFont="1" applyFill="1" applyBorder="1" applyAlignment="1">
      <alignment horizontal="center"/>
    </xf>
    <xf numFmtId="4" fontId="4" fillId="5" borderId="44" xfId="0" applyNumberFormat="1" applyFont="1" applyFill="1" applyBorder="1" applyAlignment="1">
      <alignment horizontal="right"/>
    </xf>
    <xf numFmtId="0" fontId="4" fillId="4" borderId="2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/>
    </xf>
    <xf numFmtId="0" fontId="5" fillId="3" borderId="45" xfId="0" applyNumberFormat="1" applyFont="1" applyFill="1" applyBorder="1" applyAlignment="1">
      <alignment horizontal="center"/>
    </xf>
    <xf numFmtId="3" fontId="4" fillId="3" borderId="46" xfId="0" applyNumberFormat="1" applyFont="1" applyFill="1" applyBorder="1"/>
    <xf numFmtId="0" fontId="4" fillId="5" borderId="47" xfId="0" applyNumberFormat="1" applyFont="1" applyFill="1" applyBorder="1" applyAlignment="1">
      <alignment horizontal="center"/>
    </xf>
    <xf numFmtId="4" fontId="4" fillId="5" borderId="47" xfId="0" applyNumberFormat="1" applyFont="1" applyFill="1" applyBorder="1"/>
    <xf numFmtId="4" fontId="4" fillId="5" borderId="26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4" fontId="5" fillId="0" borderId="0" xfId="0" applyNumberFormat="1" applyFont="1"/>
    <xf numFmtId="0" fontId="4" fillId="0" borderId="21" xfId="0" applyFont="1" applyBorder="1" applyAlignment="1">
      <alignment horizontal="right" vertical="center" wrapText="1"/>
    </xf>
    <xf numFmtId="4" fontId="4" fillId="0" borderId="38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center"/>
    </xf>
    <xf numFmtId="3" fontId="5" fillId="0" borderId="16" xfId="0" applyNumberFormat="1" applyFont="1" applyBorder="1" applyAlignment="1">
      <alignment horizontal="center"/>
    </xf>
    <xf numFmtId="4" fontId="4" fillId="0" borderId="21" xfId="0" applyNumberFormat="1" applyFont="1" applyBorder="1" applyAlignment="1">
      <alignment horizontal="right" vertical="center" wrapText="1"/>
    </xf>
    <xf numFmtId="4" fontId="5" fillId="0" borderId="38" xfId="0" applyNumberFormat="1" applyFont="1" applyBorder="1" applyAlignment="1">
      <alignment horizontal="right" vertical="center" wrapText="1"/>
    </xf>
    <xf numFmtId="4" fontId="4" fillId="0" borderId="38" xfId="0" applyNumberFormat="1" applyFont="1" applyBorder="1" applyAlignment="1">
      <alignment vertical="center" wrapText="1"/>
    </xf>
    <xf numFmtId="164" fontId="4" fillId="0" borderId="16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4" fillId="0" borderId="0" xfId="0" applyNumberFormat="1" applyFont="1" applyBorder="1"/>
    <xf numFmtId="164" fontId="4" fillId="6" borderId="19" xfId="0" applyNumberFormat="1" applyFont="1" applyFill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5" fillId="0" borderId="16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4" fontId="4" fillId="6" borderId="8" xfId="0" applyNumberFormat="1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165" fontId="4" fillId="6" borderId="8" xfId="0" applyNumberFormat="1" applyFont="1" applyFill="1" applyBorder="1" applyAlignment="1">
      <alignment horizontal="center"/>
    </xf>
    <xf numFmtId="164" fontId="4" fillId="7" borderId="8" xfId="0" applyNumberFormat="1" applyFont="1" applyFill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35" xfId="0" applyFont="1" applyFill="1" applyBorder="1" applyAlignment="1">
      <alignment horizontal="center" vertical="center" wrapText="1"/>
    </xf>
    <xf numFmtId="0" fontId="5" fillId="0" borderId="37" xfId="0" applyFont="1" applyBorder="1"/>
    <xf numFmtId="4" fontId="4" fillId="0" borderId="28" xfId="0" applyNumberFormat="1" applyFont="1" applyBorder="1"/>
    <xf numFmtId="164" fontId="4" fillId="0" borderId="3" xfId="0" applyNumberFormat="1" applyFont="1" applyBorder="1"/>
    <xf numFmtId="164" fontId="5" fillId="0" borderId="3" xfId="0" applyNumberFormat="1" applyFont="1" applyBorder="1"/>
    <xf numFmtId="164" fontId="4" fillId="0" borderId="16" xfId="0" applyNumberFormat="1" applyFont="1" applyBorder="1"/>
    <xf numFmtId="164" fontId="4" fillId="0" borderId="3" xfId="0" applyNumberFormat="1" applyFont="1" applyBorder="1" applyAlignment="1">
      <alignment wrapText="1"/>
    </xf>
    <xf numFmtId="164" fontId="5" fillId="0" borderId="16" xfId="0" applyNumberFormat="1" applyFont="1" applyBorder="1"/>
    <xf numFmtId="164" fontId="4" fillId="0" borderId="1" xfId="0" applyNumberFormat="1" applyFont="1" applyBorder="1"/>
    <xf numFmtId="164" fontId="4" fillId="0" borderId="16" xfId="0" applyNumberFormat="1" applyFont="1" applyBorder="1" applyAlignment="1">
      <alignment wrapText="1"/>
    </xf>
    <xf numFmtId="4" fontId="10" fillId="8" borderId="42" xfId="2" applyNumberFormat="1" applyFont="1" applyFill="1" applyBorder="1" applyAlignment="1">
      <alignment horizontal="right" vertical="center" wrapText="1"/>
    </xf>
    <xf numFmtId="4" fontId="10" fillId="9" borderId="42" xfId="0" applyNumberFormat="1" applyFont="1" applyFill="1" applyBorder="1" applyAlignment="1">
      <alignment vertical="center"/>
    </xf>
    <xf numFmtId="4" fontId="11" fillId="10" borderId="42" xfId="0" applyNumberFormat="1" applyFont="1" applyFill="1" applyBorder="1" applyAlignment="1">
      <alignment vertical="center"/>
    </xf>
    <xf numFmtId="4" fontId="11" fillId="11" borderId="42" xfId="0" applyNumberFormat="1" applyFont="1" applyFill="1" applyBorder="1" applyAlignment="1">
      <alignment vertical="center"/>
    </xf>
    <xf numFmtId="4" fontId="11" fillId="11" borderId="42" xfId="0" applyNumberFormat="1" applyFont="1" applyFill="1" applyBorder="1" applyAlignment="1">
      <alignment horizontal="right" vertical="center"/>
    </xf>
    <xf numFmtId="4" fontId="16" fillId="3" borderId="42" xfId="2" quotePrefix="1" applyNumberFormat="1" applyFont="1" applyFill="1" applyBorder="1" applyAlignment="1">
      <alignment horizontal="right" vertical="center" wrapText="1"/>
    </xf>
    <xf numFmtId="4" fontId="10" fillId="8" borderId="42" xfId="0" applyNumberFormat="1" applyFont="1" applyFill="1" applyBorder="1" applyAlignment="1">
      <alignment vertical="center" wrapText="1"/>
    </xf>
    <xf numFmtId="4" fontId="10" fillId="10" borderId="42" xfId="0" applyNumberFormat="1" applyFont="1" applyFill="1" applyBorder="1" applyAlignment="1">
      <alignment vertical="center" wrapText="1"/>
    </xf>
    <xf numFmtId="4" fontId="11" fillId="3" borderId="42" xfId="0" applyNumberFormat="1" applyFont="1" applyFill="1" applyBorder="1" applyAlignment="1">
      <alignment vertical="center" wrapText="1"/>
    </xf>
    <xf numFmtId="4" fontId="11" fillId="3" borderId="42" xfId="0" applyNumberFormat="1" applyFont="1" applyFill="1" applyBorder="1" applyAlignment="1">
      <alignment horizontal="right" vertical="center"/>
    </xf>
    <xf numFmtId="164" fontId="10" fillId="8" borderId="42" xfId="2" applyNumberFormat="1" applyFont="1" applyFill="1" applyBorder="1" applyAlignment="1">
      <alignment horizontal="right" vertical="center"/>
    </xf>
    <xf numFmtId="164" fontId="10" fillId="10" borderId="42" xfId="2" applyNumberFormat="1" applyFont="1" applyFill="1" applyBorder="1" applyAlignment="1">
      <alignment horizontal="right" vertical="center"/>
    </xf>
    <xf numFmtId="164" fontId="11" fillId="3" borderId="42" xfId="2" applyNumberFormat="1" applyFont="1" applyFill="1" applyBorder="1" applyAlignment="1">
      <alignment horizontal="right" vertical="center"/>
    </xf>
    <xf numFmtId="164" fontId="10" fillId="3" borderId="42" xfId="2" applyNumberFormat="1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0" borderId="32" xfId="0" applyFont="1" applyBorder="1" applyAlignment="1">
      <alignment horizontal="left" wrapText="1"/>
    </xf>
    <xf numFmtId="0" fontId="4" fillId="0" borderId="33" xfId="0" applyFont="1" applyBorder="1" applyAlignment="1">
      <alignment horizontal="left" wrapText="1"/>
    </xf>
    <xf numFmtId="0" fontId="4" fillId="0" borderId="34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4" fillId="8" borderId="6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6" borderId="3" xfId="0" applyFont="1" applyFill="1" applyBorder="1" applyAlignment="1">
      <alignment horizontal="left" wrapText="1"/>
    </xf>
    <xf numFmtId="0" fontId="2" fillId="6" borderId="4" xfId="0" applyFont="1" applyFill="1" applyBorder="1" applyAlignment="1">
      <alignment horizontal="left" wrapText="1"/>
    </xf>
    <xf numFmtId="0" fontId="4" fillId="5" borderId="28" xfId="0" applyFont="1" applyFill="1" applyBorder="1" applyAlignment="1">
      <alignment horizontal="left"/>
    </xf>
    <xf numFmtId="0" fontId="4" fillId="5" borderId="39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6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6" borderId="1" xfId="0" applyNumberFormat="1" applyFont="1" applyFill="1" applyBorder="1" applyAlignment="1">
      <alignment horizontal="left"/>
    </xf>
    <xf numFmtId="0" fontId="4" fillId="5" borderId="28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4" fillId="12" borderId="3" xfId="0" applyFont="1" applyFill="1" applyBorder="1" applyAlignment="1">
      <alignment horizontal="left" wrapText="1"/>
    </xf>
    <xf numFmtId="0" fontId="0" fillId="12" borderId="4" xfId="0" applyFill="1" applyBorder="1" applyAlignment="1">
      <alignment horizontal="left" wrapText="1"/>
    </xf>
    <xf numFmtId="0" fontId="4" fillId="0" borderId="18" xfId="0" applyFont="1" applyBorder="1" applyAlignment="1">
      <alignment horizontal="center" wrapText="1"/>
    </xf>
    <xf numFmtId="0" fontId="4" fillId="6" borderId="1" xfId="0" applyFont="1" applyFill="1" applyBorder="1" applyAlignment="1">
      <alignment horizontal="left" wrapText="1"/>
    </xf>
    <xf numFmtId="0" fontId="6" fillId="7" borderId="26" xfId="0" applyFont="1" applyFill="1" applyBorder="1" applyAlignment="1">
      <alignment horizontal="center"/>
    </xf>
    <xf numFmtId="0" fontId="5" fillId="3" borderId="3" xfId="0" applyNumberFormat="1" applyFont="1" applyFill="1" applyBorder="1" applyAlignment="1">
      <alignment horizontal="left"/>
    </xf>
    <xf numFmtId="0" fontId="5" fillId="3" borderId="4" xfId="0" applyNumberFormat="1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left"/>
    </xf>
    <xf numFmtId="0" fontId="4" fillId="4" borderId="26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/>
    </xf>
    <xf numFmtId="0" fontId="4" fillId="6" borderId="7" xfId="0" applyNumberFormat="1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 wrapText="1"/>
    </xf>
    <xf numFmtId="0" fontId="4" fillId="2" borderId="1" xfId="0" applyNumberFormat="1" applyFont="1" applyFill="1" applyBorder="1" applyAlignment="1">
      <alignment horizontal="left" wrapText="1"/>
    </xf>
    <xf numFmtId="0" fontId="6" fillId="7" borderId="17" xfId="0" quotePrefix="1" applyNumberFormat="1" applyFont="1" applyFill="1" applyBorder="1" applyAlignment="1">
      <alignment horizontal="center" vertical="center"/>
    </xf>
    <xf numFmtId="0" fontId="6" fillId="7" borderId="18" xfId="0" quotePrefix="1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left" wrapText="1"/>
    </xf>
    <xf numFmtId="0" fontId="5" fillId="3" borderId="4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shrinkToFit="1"/>
    </xf>
    <xf numFmtId="49" fontId="5" fillId="3" borderId="1" xfId="0" applyNumberFormat="1" applyFont="1" applyFill="1" applyBorder="1" applyAlignment="1">
      <alignment horizontal="center" shrinkToFit="1"/>
    </xf>
    <xf numFmtId="0" fontId="4" fillId="6" borderId="1" xfId="0" applyNumberFormat="1" applyFont="1" applyFill="1" applyBorder="1" applyAlignment="1">
      <alignment horizontal="center" wrapText="1" shrinkToFit="1"/>
    </xf>
    <xf numFmtId="0" fontId="4" fillId="5" borderId="47" xfId="0" applyNumberFormat="1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left"/>
    </xf>
    <xf numFmtId="0" fontId="5" fillId="3" borderId="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6" borderId="15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center" wrapText="1"/>
    </xf>
    <xf numFmtId="0" fontId="4" fillId="3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6" borderId="6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left" wrapText="1"/>
    </xf>
    <xf numFmtId="0" fontId="12" fillId="3" borderId="0" xfId="2" applyFont="1" applyFill="1" applyAlignment="1">
      <alignment horizontal="center" vertical="center" wrapText="1"/>
    </xf>
    <xf numFmtId="0" fontId="13" fillId="3" borderId="0" xfId="2" applyFont="1" applyFill="1" applyAlignment="1">
      <alignment wrapText="1"/>
    </xf>
    <xf numFmtId="0" fontId="15" fillId="3" borderId="42" xfId="2" applyFont="1" applyFill="1" applyBorder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1" fillId="3" borderId="0" xfId="2" applyFont="1" applyFill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0" borderId="48" xfId="0" applyNumberFormat="1" applyFont="1" applyBorder="1" applyAlignment="1">
      <alignment horizontal="center"/>
    </xf>
    <xf numFmtId="0" fontId="4" fillId="6" borderId="32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0" fontId="4" fillId="6" borderId="3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4" fillId="3" borderId="0" xfId="0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0" fontId="4" fillId="6" borderId="24" xfId="0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6" borderId="29" xfId="0" applyFont="1" applyFill="1" applyBorder="1" applyAlignment="1">
      <alignment horizontal="center"/>
    </xf>
    <xf numFmtId="0" fontId="4" fillId="6" borderId="30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7" fillId="0" borderId="0" xfId="0" applyFont="1" applyAlignment="1">
      <alignment horizontal="center"/>
    </xf>
    <xf numFmtId="164" fontId="4" fillId="7" borderId="8" xfId="0" applyNumberFormat="1" applyFont="1" applyFill="1" applyBorder="1"/>
    <xf numFmtId="0" fontId="5" fillId="0" borderId="0" xfId="0" applyFont="1" applyAlignment="1">
      <alignment horizontal="right"/>
    </xf>
    <xf numFmtId="0" fontId="4" fillId="0" borderId="49" xfId="0" applyFont="1" applyBorder="1" applyAlignment="1">
      <alignment horizontal="left"/>
    </xf>
    <xf numFmtId="0" fontId="0" fillId="0" borderId="49" xfId="0" applyBorder="1" applyAlignment="1"/>
    <xf numFmtId="164" fontId="4" fillId="6" borderId="8" xfId="0" applyNumberFormat="1" applyFont="1" applyFill="1" applyBorder="1" applyAlignment="1">
      <alignment horizontal="center" vertical="center" wrapText="1"/>
    </xf>
    <xf numFmtId="164" fontId="4" fillId="6" borderId="16" xfId="0" applyNumberFormat="1" applyFont="1" applyFill="1" applyBorder="1" applyAlignment="1">
      <alignment horizontal="center" vertical="center" wrapText="1"/>
    </xf>
    <xf numFmtId="164" fontId="4" fillId="6" borderId="11" xfId="0" applyNumberFormat="1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164" fontId="4" fillId="6" borderId="50" xfId="0" applyNumberFormat="1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left" vertical="center"/>
    </xf>
    <xf numFmtId="4" fontId="5" fillId="0" borderId="10" xfId="0" applyNumberFormat="1" applyFont="1" applyBorder="1" applyAlignment="1">
      <alignment vertical="center" wrapText="1"/>
    </xf>
    <xf numFmtId="0" fontId="5" fillId="3" borderId="9" xfId="0" quotePrefix="1" applyFont="1" applyFill="1" applyBorder="1" applyAlignment="1">
      <alignment horizontal="center"/>
    </xf>
    <xf numFmtId="0" fontId="5" fillId="3" borderId="36" xfId="0" applyFont="1" applyFill="1" applyBorder="1" applyAlignment="1">
      <alignment horizontal="left" wrapText="1"/>
    </xf>
    <xf numFmtId="0" fontId="5" fillId="3" borderId="34" xfId="0" applyFont="1" applyFill="1" applyBorder="1" applyAlignment="1">
      <alignment horizontal="left" wrapText="1"/>
    </xf>
    <xf numFmtId="4" fontId="5" fillId="3" borderId="10" xfId="0" applyNumberFormat="1" applyFont="1" applyFill="1" applyBorder="1"/>
    <xf numFmtId="164" fontId="5" fillId="3" borderId="10" xfId="0" applyNumberFormat="1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164" fontId="4" fillId="6" borderId="11" xfId="0" applyNumberFormat="1" applyFont="1" applyFill="1" applyBorder="1" applyAlignment="1">
      <alignment horizontal="center"/>
    </xf>
  </cellXfs>
  <cellStyles count="4">
    <cellStyle name="Normalno 2" xfId="1"/>
    <cellStyle name="Normalno 3 3" xfId="2"/>
    <cellStyle name="Obično" xfId="0" builtinId="0"/>
    <cellStyle name="Obično_List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28"/>
  <sheetViews>
    <sheetView workbookViewId="0">
      <selection activeCell="H30" sqref="H30"/>
    </sheetView>
  </sheetViews>
  <sheetFormatPr defaultRowHeight="12.75"/>
  <cols>
    <col min="7" max="7" width="24" customWidth="1"/>
    <col min="8" max="8" width="14.140625" customWidth="1"/>
    <col min="9" max="11" width="17" customWidth="1"/>
    <col min="12" max="12" width="16.85546875" customWidth="1"/>
    <col min="266" max="266" width="14.140625" customWidth="1"/>
    <col min="267" max="267" width="17" customWidth="1"/>
    <col min="268" max="268" width="21.140625" customWidth="1"/>
    <col min="522" max="522" width="14.140625" customWidth="1"/>
    <col min="523" max="523" width="17" customWidth="1"/>
    <col min="524" max="524" width="21.140625" customWidth="1"/>
    <col min="778" max="778" width="14.140625" customWidth="1"/>
    <col min="779" max="779" width="17" customWidth="1"/>
    <col min="780" max="780" width="21.140625" customWidth="1"/>
    <col min="1034" max="1034" width="14.140625" customWidth="1"/>
    <col min="1035" max="1035" width="17" customWidth="1"/>
    <col min="1036" max="1036" width="21.140625" customWidth="1"/>
    <col min="1290" max="1290" width="14.140625" customWidth="1"/>
    <col min="1291" max="1291" width="17" customWidth="1"/>
    <col min="1292" max="1292" width="21.140625" customWidth="1"/>
    <col min="1546" max="1546" width="14.140625" customWidth="1"/>
    <col min="1547" max="1547" width="17" customWidth="1"/>
    <col min="1548" max="1548" width="21.140625" customWidth="1"/>
    <col min="1802" max="1802" width="14.140625" customWidth="1"/>
    <col min="1803" max="1803" width="17" customWidth="1"/>
    <col min="1804" max="1804" width="21.140625" customWidth="1"/>
    <col min="2058" max="2058" width="14.140625" customWidth="1"/>
    <col min="2059" max="2059" width="17" customWidth="1"/>
    <col min="2060" max="2060" width="21.140625" customWidth="1"/>
    <col min="2314" max="2314" width="14.140625" customWidth="1"/>
    <col min="2315" max="2315" width="17" customWidth="1"/>
    <col min="2316" max="2316" width="21.140625" customWidth="1"/>
    <col min="2570" max="2570" width="14.140625" customWidth="1"/>
    <col min="2571" max="2571" width="17" customWidth="1"/>
    <col min="2572" max="2572" width="21.140625" customWidth="1"/>
    <col min="2826" max="2826" width="14.140625" customWidth="1"/>
    <col min="2827" max="2827" width="17" customWidth="1"/>
    <col min="2828" max="2828" width="21.140625" customWidth="1"/>
    <col min="3082" max="3082" width="14.140625" customWidth="1"/>
    <col min="3083" max="3083" width="17" customWidth="1"/>
    <col min="3084" max="3084" width="21.140625" customWidth="1"/>
    <col min="3338" max="3338" width="14.140625" customWidth="1"/>
    <col min="3339" max="3339" width="17" customWidth="1"/>
    <col min="3340" max="3340" width="21.140625" customWidth="1"/>
    <col min="3594" max="3594" width="14.140625" customWidth="1"/>
    <col min="3595" max="3595" width="17" customWidth="1"/>
    <col min="3596" max="3596" width="21.140625" customWidth="1"/>
    <col min="3850" max="3850" width="14.140625" customWidth="1"/>
    <col min="3851" max="3851" width="17" customWidth="1"/>
    <col min="3852" max="3852" width="21.140625" customWidth="1"/>
    <col min="4106" max="4106" width="14.140625" customWidth="1"/>
    <col min="4107" max="4107" width="17" customWidth="1"/>
    <col min="4108" max="4108" width="21.140625" customWidth="1"/>
    <col min="4362" max="4362" width="14.140625" customWidth="1"/>
    <col min="4363" max="4363" width="17" customWidth="1"/>
    <col min="4364" max="4364" width="21.140625" customWidth="1"/>
    <col min="4618" max="4618" width="14.140625" customWidth="1"/>
    <col min="4619" max="4619" width="17" customWidth="1"/>
    <col min="4620" max="4620" width="21.140625" customWidth="1"/>
    <col min="4874" max="4874" width="14.140625" customWidth="1"/>
    <col min="4875" max="4875" width="17" customWidth="1"/>
    <col min="4876" max="4876" width="21.140625" customWidth="1"/>
    <col min="5130" max="5130" width="14.140625" customWidth="1"/>
    <col min="5131" max="5131" width="17" customWidth="1"/>
    <col min="5132" max="5132" width="21.140625" customWidth="1"/>
    <col min="5386" max="5386" width="14.140625" customWidth="1"/>
    <col min="5387" max="5387" width="17" customWidth="1"/>
    <col min="5388" max="5388" width="21.140625" customWidth="1"/>
    <col min="5642" max="5642" width="14.140625" customWidth="1"/>
    <col min="5643" max="5643" width="17" customWidth="1"/>
    <col min="5644" max="5644" width="21.140625" customWidth="1"/>
    <col min="5898" max="5898" width="14.140625" customWidth="1"/>
    <col min="5899" max="5899" width="17" customWidth="1"/>
    <col min="5900" max="5900" width="21.140625" customWidth="1"/>
    <col min="6154" max="6154" width="14.140625" customWidth="1"/>
    <col min="6155" max="6155" width="17" customWidth="1"/>
    <col min="6156" max="6156" width="21.140625" customWidth="1"/>
    <col min="6410" max="6410" width="14.140625" customWidth="1"/>
    <col min="6411" max="6411" width="17" customWidth="1"/>
    <col min="6412" max="6412" width="21.140625" customWidth="1"/>
    <col min="6666" max="6666" width="14.140625" customWidth="1"/>
    <col min="6667" max="6667" width="17" customWidth="1"/>
    <col min="6668" max="6668" width="21.140625" customWidth="1"/>
    <col min="6922" max="6922" width="14.140625" customWidth="1"/>
    <col min="6923" max="6923" width="17" customWidth="1"/>
    <col min="6924" max="6924" width="21.140625" customWidth="1"/>
    <col min="7178" max="7178" width="14.140625" customWidth="1"/>
    <col min="7179" max="7179" width="17" customWidth="1"/>
    <col min="7180" max="7180" width="21.140625" customWidth="1"/>
    <col min="7434" max="7434" width="14.140625" customWidth="1"/>
    <col min="7435" max="7435" width="17" customWidth="1"/>
    <col min="7436" max="7436" width="21.140625" customWidth="1"/>
    <col min="7690" max="7690" width="14.140625" customWidth="1"/>
    <col min="7691" max="7691" width="17" customWidth="1"/>
    <col min="7692" max="7692" width="21.140625" customWidth="1"/>
    <col min="7946" max="7946" width="14.140625" customWidth="1"/>
    <col min="7947" max="7947" width="17" customWidth="1"/>
    <col min="7948" max="7948" width="21.140625" customWidth="1"/>
    <col min="8202" max="8202" width="14.140625" customWidth="1"/>
    <col min="8203" max="8203" width="17" customWidth="1"/>
    <col min="8204" max="8204" width="21.140625" customWidth="1"/>
    <col min="8458" max="8458" width="14.140625" customWidth="1"/>
    <col min="8459" max="8459" width="17" customWidth="1"/>
    <col min="8460" max="8460" width="21.140625" customWidth="1"/>
    <col min="8714" max="8714" width="14.140625" customWidth="1"/>
    <col min="8715" max="8715" width="17" customWidth="1"/>
    <col min="8716" max="8716" width="21.140625" customWidth="1"/>
    <col min="8970" max="8970" width="14.140625" customWidth="1"/>
    <col min="8971" max="8971" width="17" customWidth="1"/>
    <col min="8972" max="8972" width="21.140625" customWidth="1"/>
    <col min="9226" max="9226" width="14.140625" customWidth="1"/>
    <col min="9227" max="9227" width="17" customWidth="1"/>
    <col min="9228" max="9228" width="21.140625" customWidth="1"/>
    <col min="9482" max="9482" width="14.140625" customWidth="1"/>
    <col min="9483" max="9483" width="17" customWidth="1"/>
    <col min="9484" max="9484" width="21.140625" customWidth="1"/>
    <col min="9738" max="9738" width="14.140625" customWidth="1"/>
    <col min="9739" max="9739" width="17" customWidth="1"/>
    <col min="9740" max="9740" width="21.140625" customWidth="1"/>
    <col min="9994" max="9994" width="14.140625" customWidth="1"/>
    <col min="9995" max="9995" width="17" customWidth="1"/>
    <col min="9996" max="9996" width="21.140625" customWidth="1"/>
    <col min="10250" max="10250" width="14.140625" customWidth="1"/>
    <col min="10251" max="10251" width="17" customWidth="1"/>
    <col min="10252" max="10252" width="21.140625" customWidth="1"/>
    <col min="10506" max="10506" width="14.140625" customWidth="1"/>
    <col min="10507" max="10507" width="17" customWidth="1"/>
    <col min="10508" max="10508" width="21.140625" customWidth="1"/>
    <col min="10762" max="10762" width="14.140625" customWidth="1"/>
    <col min="10763" max="10763" width="17" customWidth="1"/>
    <col min="10764" max="10764" width="21.140625" customWidth="1"/>
    <col min="11018" max="11018" width="14.140625" customWidth="1"/>
    <col min="11019" max="11019" width="17" customWidth="1"/>
    <col min="11020" max="11020" width="21.140625" customWidth="1"/>
    <col min="11274" max="11274" width="14.140625" customWidth="1"/>
    <col min="11275" max="11275" width="17" customWidth="1"/>
    <col min="11276" max="11276" width="21.140625" customWidth="1"/>
    <col min="11530" max="11530" width="14.140625" customWidth="1"/>
    <col min="11531" max="11531" width="17" customWidth="1"/>
    <col min="11532" max="11532" width="21.140625" customWidth="1"/>
    <col min="11786" max="11786" width="14.140625" customWidth="1"/>
    <col min="11787" max="11787" width="17" customWidth="1"/>
    <col min="11788" max="11788" width="21.140625" customWidth="1"/>
    <col min="12042" max="12042" width="14.140625" customWidth="1"/>
    <col min="12043" max="12043" width="17" customWidth="1"/>
    <col min="12044" max="12044" width="21.140625" customWidth="1"/>
    <col min="12298" max="12298" width="14.140625" customWidth="1"/>
    <col min="12299" max="12299" width="17" customWidth="1"/>
    <col min="12300" max="12300" width="21.140625" customWidth="1"/>
    <col min="12554" max="12554" width="14.140625" customWidth="1"/>
    <col min="12555" max="12555" width="17" customWidth="1"/>
    <col min="12556" max="12556" width="21.140625" customWidth="1"/>
    <col min="12810" max="12810" width="14.140625" customWidth="1"/>
    <col min="12811" max="12811" width="17" customWidth="1"/>
    <col min="12812" max="12812" width="21.140625" customWidth="1"/>
    <col min="13066" max="13066" width="14.140625" customWidth="1"/>
    <col min="13067" max="13067" width="17" customWidth="1"/>
    <col min="13068" max="13068" width="21.140625" customWidth="1"/>
    <col min="13322" max="13322" width="14.140625" customWidth="1"/>
    <col min="13323" max="13323" width="17" customWidth="1"/>
    <col min="13324" max="13324" width="21.140625" customWidth="1"/>
    <col min="13578" max="13578" width="14.140625" customWidth="1"/>
    <col min="13579" max="13579" width="17" customWidth="1"/>
    <col min="13580" max="13580" width="21.140625" customWidth="1"/>
    <col min="13834" max="13834" width="14.140625" customWidth="1"/>
    <col min="13835" max="13835" width="17" customWidth="1"/>
    <col min="13836" max="13836" width="21.140625" customWidth="1"/>
    <col min="14090" max="14090" width="14.140625" customWidth="1"/>
    <col min="14091" max="14091" width="17" customWidth="1"/>
    <col min="14092" max="14092" width="21.140625" customWidth="1"/>
    <col min="14346" max="14346" width="14.140625" customWidth="1"/>
    <col min="14347" max="14347" width="17" customWidth="1"/>
    <col min="14348" max="14348" width="21.140625" customWidth="1"/>
    <col min="14602" max="14602" width="14.140625" customWidth="1"/>
    <col min="14603" max="14603" width="17" customWidth="1"/>
    <col min="14604" max="14604" width="21.140625" customWidth="1"/>
    <col min="14858" max="14858" width="14.140625" customWidth="1"/>
    <col min="14859" max="14859" width="17" customWidth="1"/>
    <col min="14860" max="14860" width="21.140625" customWidth="1"/>
    <col min="15114" max="15114" width="14.140625" customWidth="1"/>
    <col min="15115" max="15115" width="17" customWidth="1"/>
    <col min="15116" max="15116" width="21.140625" customWidth="1"/>
    <col min="15370" max="15370" width="14.140625" customWidth="1"/>
    <col min="15371" max="15371" width="17" customWidth="1"/>
    <col min="15372" max="15372" width="21.140625" customWidth="1"/>
    <col min="15626" max="15626" width="14.140625" customWidth="1"/>
    <col min="15627" max="15627" width="17" customWidth="1"/>
    <col min="15628" max="15628" width="21.140625" customWidth="1"/>
    <col min="15882" max="15882" width="14.140625" customWidth="1"/>
    <col min="15883" max="15883" width="17" customWidth="1"/>
    <col min="15884" max="15884" width="21.140625" customWidth="1"/>
    <col min="16138" max="16138" width="14.140625" customWidth="1"/>
    <col min="16139" max="16139" width="17" customWidth="1"/>
    <col min="16140" max="16140" width="21.140625" customWidth="1"/>
  </cols>
  <sheetData>
    <row r="2" spans="1:13">
      <c r="B2" s="244" t="s">
        <v>206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</row>
    <row r="3" spans="1:13"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</row>
    <row r="4" spans="1:13"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</row>
    <row r="5" spans="1:13" ht="18">
      <c r="B5" s="248" t="s">
        <v>13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</row>
    <row r="7" spans="1:13" ht="15.75">
      <c r="B7" s="247" t="s">
        <v>192</v>
      </c>
      <c r="C7" s="247"/>
      <c r="D7" s="247"/>
      <c r="E7" s="247"/>
      <c r="F7" s="247"/>
      <c r="G7" s="247"/>
      <c r="H7" s="247"/>
      <c r="I7" s="247"/>
      <c r="J7" s="247"/>
      <c r="K7" s="247"/>
      <c r="L7" s="247"/>
    </row>
    <row r="8" spans="1:13" ht="16.5" thickBo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 ht="47.25">
      <c r="A9" s="4"/>
      <c r="B9" s="242" t="s">
        <v>101</v>
      </c>
      <c r="C9" s="243"/>
      <c r="D9" s="243"/>
      <c r="E9" s="243"/>
      <c r="F9" s="243"/>
      <c r="G9" s="243"/>
      <c r="H9" s="201" t="s">
        <v>200</v>
      </c>
      <c r="I9" s="201" t="s">
        <v>196</v>
      </c>
      <c r="J9" s="202" t="s">
        <v>201</v>
      </c>
      <c r="K9" s="203" t="s">
        <v>204</v>
      </c>
      <c r="L9" s="202" t="s">
        <v>205</v>
      </c>
    </row>
    <row r="10" spans="1:13" ht="15.75">
      <c r="A10" s="4"/>
      <c r="B10" s="230" t="s">
        <v>90</v>
      </c>
      <c r="C10" s="231"/>
      <c r="D10" s="231"/>
      <c r="E10" s="231"/>
      <c r="F10" s="231"/>
      <c r="G10" s="231"/>
      <c r="H10" s="11">
        <f>SUM(H11:H12)</f>
        <v>98818.559999999998</v>
      </c>
      <c r="I10" s="11">
        <f>SUM(I11:I12)</f>
        <v>239523.10999999996</v>
      </c>
      <c r="J10" s="84">
        <f>SUM(J11:J12)</f>
        <v>100596.53000000001</v>
      </c>
      <c r="K10" s="206">
        <f>J10/I10*100</f>
        <v>41.99867394841359</v>
      </c>
      <c r="L10" s="208">
        <f>J10/H10*100</f>
        <v>101.79922678492788</v>
      </c>
    </row>
    <row r="11" spans="1:13" ht="15.75">
      <c r="A11" s="4">
        <v>6</v>
      </c>
      <c r="B11" s="236" t="s">
        <v>91</v>
      </c>
      <c r="C11" s="237"/>
      <c r="D11" s="237"/>
      <c r="E11" s="237"/>
      <c r="F11" s="237"/>
      <c r="G11" s="237"/>
      <c r="H11" s="9">
        <f>'OPĆI DIO-EKONOMSKA KLASIF.'!D34</f>
        <v>98818.559999999998</v>
      </c>
      <c r="I11" s="9">
        <f>'OPĆI DIO-EKONOMSKA KLASIF.'!E34</f>
        <v>239523.10999999996</v>
      </c>
      <c r="J11" s="85">
        <f>'OPĆI DIO-EKONOMSKA KLASIF.'!F13</f>
        <v>100596.53000000001</v>
      </c>
      <c r="K11" s="206">
        <f t="shared" ref="K11:K16" si="0">J11/I11*100</f>
        <v>41.99867394841359</v>
      </c>
      <c r="L11" s="208">
        <f t="shared" ref="L11:L16" si="1">J11/H11*100</f>
        <v>101.79922678492788</v>
      </c>
    </row>
    <row r="12" spans="1:13" ht="15.75">
      <c r="A12" s="4">
        <v>7</v>
      </c>
      <c r="B12" s="236" t="s">
        <v>92</v>
      </c>
      <c r="C12" s="237"/>
      <c r="D12" s="237"/>
      <c r="E12" s="237"/>
      <c r="F12" s="237"/>
      <c r="G12" s="237"/>
      <c r="H12" s="9">
        <v>0</v>
      </c>
      <c r="I12" s="9">
        <v>0</v>
      </c>
      <c r="J12" s="85">
        <v>0</v>
      </c>
      <c r="K12" s="206">
        <v>0</v>
      </c>
      <c r="L12" s="208">
        <v>0</v>
      </c>
    </row>
    <row r="13" spans="1:13" ht="15.75">
      <c r="A13" s="4"/>
      <c r="B13" s="230" t="s">
        <v>93</v>
      </c>
      <c r="C13" s="231"/>
      <c r="D13" s="231"/>
      <c r="E13" s="231"/>
      <c r="F13" s="231"/>
      <c r="G13" s="231"/>
      <c r="H13" s="11">
        <f>SUM(H14:H15)</f>
        <v>98972.849999999991</v>
      </c>
      <c r="I13" s="11">
        <f>SUM(I14:I15)</f>
        <v>257817.74000000002</v>
      </c>
      <c r="J13" s="84">
        <f>SUM(J14:J15)</f>
        <v>112610.21999999999</v>
      </c>
      <c r="K13" s="206">
        <f t="shared" si="0"/>
        <v>43.678227882999821</v>
      </c>
      <c r="L13" s="208">
        <f t="shared" si="1"/>
        <v>113.77889997105267</v>
      </c>
    </row>
    <row r="14" spans="1:13" ht="15.75">
      <c r="A14" s="4">
        <v>3</v>
      </c>
      <c r="B14" s="236" t="s">
        <v>94</v>
      </c>
      <c r="C14" s="237"/>
      <c r="D14" s="237"/>
      <c r="E14" s="237"/>
      <c r="F14" s="237"/>
      <c r="G14" s="237"/>
      <c r="H14" s="9">
        <f>'OPĆI DIO-EKONOMSKA KLASIF.'!D45+'OPĆI DIO-EKONOMSKA KLASIF.'!D52+'OPĆI DIO-EKONOMSKA KLASIF.'!D77</f>
        <v>86067.819999999992</v>
      </c>
      <c r="I14" s="9">
        <f>'OPĆI DIO-EKONOMSKA KLASIF.'!E45+'OPĆI DIO-EKONOMSKA KLASIF.'!E52+'OPĆI DIO-EKONOMSKA KLASIF.'!E77</f>
        <v>172695.27000000002</v>
      </c>
      <c r="J14" s="85">
        <f>'OPĆI DIO-EKONOMSKA KLASIF.'!F44</f>
        <v>80038.049999999988</v>
      </c>
      <c r="K14" s="206">
        <f t="shared" si="0"/>
        <v>46.34640543426579</v>
      </c>
      <c r="L14" s="208">
        <f t="shared" si="1"/>
        <v>92.994164369447248</v>
      </c>
    </row>
    <row r="15" spans="1:13" ht="15.75">
      <c r="A15" s="4">
        <v>4</v>
      </c>
      <c r="B15" s="236" t="s">
        <v>95</v>
      </c>
      <c r="C15" s="237"/>
      <c r="D15" s="237"/>
      <c r="E15" s="237"/>
      <c r="F15" s="237"/>
      <c r="G15" s="237"/>
      <c r="H15" s="9">
        <f>'OPĆI DIO-EKONOMSKA KLASIF.'!D82</f>
        <v>12905.03</v>
      </c>
      <c r="I15" s="9">
        <f>'OPĆI DIO-EKONOMSKA KLASIF.'!E82</f>
        <v>85122.47</v>
      </c>
      <c r="J15" s="85">
        <f>'OPĆI DIO-EKONOMSKA KLASIF.'!F82</f>
        <v>32572.17</v>
      </c>
      <c r="K15" s="206">
        <f t="shared" si="0"/>
        <v>38.265066791412416</v>
      </c>
      <c r="L15" s="208">
        <f t="shared" si="1"/>
        <v>252.39902580621663</v>
      </c>
      <c r="M15" s="1"/>
    </row>
    <row r="16" spans="1:13" ht="16.5" thickBot="1">
      <c r="A16" s="4"/>
      <c r="B16" s="245" t="s">
        <v>96</v>
      </c>
      <c r="C16" s="246"/>
      <c r="D16" s="246"/>
      <c r="E16" s="246"/>
      <c r="F16" s="246"/>
      <c r="G16" s="246"/>
      <c r="H16" s="71">
        <f>H10-H13</f>
        <v>-154.2899999999936</v>
      </c>
      <c r="I16" s="71">
        <f>I10-I13</f>
        <v>-18294.630000000063</v>
      </c>
      <c r="J16" s="86">
        <f>J10-J13</f>
        <v>-12013.689999999973</v>
      </c>
      <c r="K16" s="206">
        <f t="shared" si="0"/>
        <v>65.667848980820779</v>
      </c>
      <c r="L16" s="208">
        <f t="shared" si="1"/>
        <v>7786.4346360752297</v>
      </c>
    </row>
    <row r="17" spans="1:15" ht="16.5" thickBot="1">
      <c r="A17" s="4"/>
      <c r="B17" s="241"/>
      <c r="C17" s="241"/>
      <c r="D17" s="241"/>
      <c r="E17" s="241"/>
      <c r="F17" s="241"/>
      <c r="G17" s="241"/>
      <c r="H17" s="4"/>
      <c r="I17" s="4"/>
      <c r="J17" s="4"/>
      <c r="K17" s="4"/>
      <c r="L17" s="4"/>
    </row>
    <row r="18" spans="1:15" ht="47.25">
      <c r="A18" s="4"/>
      <c r="B18" s="242" t="s">
        <v>103</v>
      </c>
      <c r="C18" s="243"/>
      <c r="D18" s="243"/>
      <c r="E18" s="243"/>
      <c r="F18" s="243"/>
      <c r="G18" s="243"/>
      <c r="H18" s="201" t="s">
        <v>200</v>
      </c>
      <c r="I18" s="201" t="s">
        <v>196</v>
      </c>
      <c r="J18" s="202" t="s">
        <v>201</v>
      </c>
      <c r="K18" s="203" t="s">
        <v>204</v>
      </c>
      <c r="L18" s="202" t="s">
        <v>205</v>
      </c>
    </row>
    <row r="19" spans="1:15" ht="15.75">
      <c r="A19" s="4"/>
      <c r="B19" s="236" t="s">
        <v>202</v>
      </c>
      <c r="C19" s="237"/>
      <c r="D19" s="237"/>
      <c r="E19" s="237"/>
      <c r="F19" s="237"/>
      <c r="G19" s="237"/>
      <c r="H19" s="87">
        <f>-H16</f>
        <v>154.2899999999936</v>
      </c>
      <c r="I19" s="87">
        <f>-I16</f>
        <v>18294.630000000063</v>
      </c>
      <c r="J19" s="87">
        <f>-J16</f>
        <v>12013.689999999973</v>
      </c>
      <c r="K19" s="209">
        <f>J19/I19*100</f>
        <v>65.667848980820779</v>
      </c>
      <c r="L19" s="212">
        <f>J19/H19*100</f>
        <v>7786.4346360752297</v>
      </c>
      <c r="M19" s="1"/>
      <c r="O19" s="103"/>
    </row>
    <row r="20" spans="1:15" ht="29.25" customHeight="1" thickBot="1">
      <c r="A20" s="4"/>
      <c r="B20" s="238" t="s">
        <v>203</v>
      </c>
      <c r="C20" s="239"/>
      <c r="D20" s="239"/>
      <c r="E20" s="239"/>
      <c r="F20" s="239"/>
      <c r="G20" s="240"/>
      <c r="H20" s="54">
        <f>H19</f>
        <v>154.2899999999936</v>
      </c>
      <c r="I20" s="54">
        <f>I19</f>
        <v>18294.630000000063</v>
      </c>
      <c r="J20" s="54">
        <f>J19</f>
        <v>12013.689999999973</v>
      </c>
      <c r="K20" s="209">
        <f>J20/I20*100</f>
        <v>65.667848980820779</v>
      </c>
      <c r="L20" s="212">
        <f>J20/H20*100</f>
        <v>7786.4346360752297</v>
      </c>
      <c r="M20" s="1"/>
      <c r="O20" s="103"/>
    </row>
    <row r="21" spans="1:15" ht="16.5" thickBot="1">
      <c r="A21" s="4"/>
      <c r="B21" s="241"/>
      <c r="C21" s="241"/>
      <c r="D21" s="241"/>
      <c r="E21" s="241"/>
      <c r="F21" s="241"/>
      <c r="G21" s="241"/>
      <c r="H21" s="4"/>
      <c r="I21" s="4"/>
      <c r="J21" s="4"/>
      <c r="K21" s="4"/>
      <c r="L21" s="4"/>
    </row>
    <row r="22" spans="1:15" ht="47.25">
      <c r="A22" s="4"/>
      <c r="B22" s="242" t="s">
        <v>102</v>
      </c>
      <c r="C22" s="243"/>
      <c r="D22" s="243"/>
      <c r="E22" s="243"/>
      <c r="F22" s="243"/>
      <c r="G22" s="243"/>
      <c r="H22" s="201" t="s">
        <v>200</v>
      </c>
      <c r="I22" s="201" t="s">
        <v>196</v>
      </c>
      <c r="J22" s="202" t="s">
        <v>201</v>
      </c>
      <c r="K22" s="203" t="s">
        <v>204</v>
      </c>
      <c r="L22" s="202" t="s">
        <v>205</v>
      </c>
    </row>
    <row r="23" spans="1:15" ht="15.75">
      <c r="A23" s="4"/>
      <c r="B23" s="236" t="s">
        <v>97</v>
      </c>
      <c r="C23" s="237"/>
      <c r="D23" s="237"/>
      <c r="E23" s="237"/>
      <c r="F23" s="237"/>
      <c r="G23" s="237"/>
      <c r="H23" s="9">
        <v>0</v>
      </c>
      <c r="I23" s="9">
        <v>0</v>
      </c>
      <c r="J23" s="85">
        <v>0</v>
      </c>
      <c r="K23" s="207">
        <v>0</v>
      </c>
      <c r="L23" s="210">
        <v>0</v>
      </c>
    </row>
    <row r="24" spans="1:15" ht="15.75">
      <c r="A24" s="4"/>
      <c r="B24" s="236" t="s">
        <v>98</v>
      </c>
      <c r="C24" s="237"/>
      <c r="D24" s="237"/>
      <c r="E24" s="237"/>
      <c r="F24" s="237"/>
      <c r="G24" s="237"/>
      <c r="H24" s="9">
        <v>0</v>
      </c>
      <c r="I24" s="9">
        <v>0</v>
      </c>
      <c r="J24" s="85">
        <v>0</v>
      </c>
      <c r="K24" s="207">
        <v>0</v>
      </c>
      <c r="L24" s="210">
        <v>0</v>
      </c>
    </row>
    <row r="25" spans="1:15" ht="15.75">
      <c r="A25" s="4"/>
      <c r="B25" s="230" t="s">
        <v>99</v>
      </c>
      <c r="C25" s="231"/>
      <c r="D25" s="231"/>
      <c r="E25" s="231"/>
      <c r="F25" s="231"/>
      <c r="G25" s="231"/>
      <c r="H25" s="11">
        <f>SUM(H23:H24)</f>
        <v>0</v>
      </c>
      <c r="I25" s="11">
        <f t="shared" ref="I25:L25" si="2">SUM(I23:I24)</f>
        <v>0</v>
      </c>
      <c r="J25" s="11">
        <f t="shared" ref="J25" si="3">SUM(J23:J24)</f>
        <v>0</v>
      </c>
      <c r="K25" s="211">
        <v>0</v>
      </c>
      <c r="L25" s="211">
        <f t="shared" si="2"/>
        <v>0</v>
      </c>
    </row>
    <row r="26" spans="1:15" ht="16.5" thickBot="1">
      <c r="A26" s="4"/>
      <c r="B26" s="232"/>
      <c r="C26" s="233"/>
      <c r="D26" s="233"/>
      <c r="E26" s="233"/>
      <c r="F26" s="233"/>
      <c r="G26" s="233"/>
      <c r="H26" s="88"/>
      <c r="I26" s="88"/>
      <c r="J26" s="89"/>
      <c r="K26" s="204"/>
      <c r="L26" s="89"/>
    </row>
    <row r="27" spans="1:15" ht="16.5" thickBot="1">
      <c r="A27" s="4"/>
      <c r="B27" s="234" t="s">
        <v>100</v>
      </c>
      <c r="C27" s="235"/>
      <c r="D27" s="235"/>
      <c r="E27" s="235"/>
      <c r="F27" s="235"/>
      <c r="G27" s="235"/>
      <c r="H27" s="16">
        <f>H16+H19+H25</f>
        <v>0</v>
      </c>
      <c r="I27" s="16">
        <f>I16+I19+I25</f>
        <v>0</v>
      </c>
      <c r="J27" s="90">
        <f>J16+J19+J25</f>
        <v>0</v>
      </c>
      <c r="K27" s="205"/>
      <c r="L27" s="90"/>
    </row>
    <row r="28" spans="1:15" ht="15.7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</sheetData>
  <mergeCells count="22">
    <mergeCell ref="B18:G18"/>
    <mergeCell ref="B2:L4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7:L7"/>
    <mergeCell ref="B5:L5"/>
    <mergeCell ref="B25:G25"/>
    <mergeCell ref="B26:G26"/>
    <mergeCell ref="B27:G27"/>
    <mergeCell ref="B19:G19"/>
    <mergeCell ref="B20:G20"/>
    <mergeCell ref="B21:G21"/>
    <mergeCell ref="B22:G22"/>
    <mergeCell ref="B23:G23"/>
    <mergeCell ref="B24:G24"/>
  </mergeCells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8"/>
  <sheetViews>
    <sheetView workbookViewId="0">
      <selection activeCell="G35" sqref="G35"/>
    </sheetView>
  </sheetViews>
  <sheetFormatPr defaultRowHeight="15.75"/>
  <cols>
    <col min="1" max="1" width="25.42578125" style="4" customWidth="1"/>
    <col min="2" max="2" width="9.140625" style="4"/>
    <col min="3" max="3" width="41.85546875" style="4" customWidth="1"/>
    <col min="4" max="4" width="16.140625" style="4" customWidth="1"/>
    <col min="5" max="5" width="13.85546875" style="4" customWidth="1"/>
    <col min="6" max="6" width="15.7109375" style="4" customWidth="1"/>
    <col min="7" max="7" width="11.42578125" style="4" customWidth="1"/>
    <col min="8" max="8" width="12.42578125" style="4" customWidth="1"/>
    <col min="9" max="16384" width="9.140625" style="4"/>
  </cols>
  <sheetData>
    <row r="1" spans="1:13">
      <c r="A1" s="3"/>
      <c r="B1" s="3"/>
      <c r="C1" s="3"/>
      <c r="D1" s="3"/>
      <c r="E1" s="3"/>
      <c r="F1" s="3"/>
      <c r="G1" s="3"/>
    </row>
    <row r="2" spans="1:13">
      <c r="A2" s="253" t="s">
        <v>13</v>
      </c>
      <c r="B2" s="253"/>
      <c r="C2" s="253"/>
      <c r="D2" s="253"/>
      <c r="E2" s="253"/>
      <c r="F2" s="253"/>
      <c r="G2" s="253"/>
    </row>
    <row r="3" spans="1:13">
      <c r="A3" s="253" t="s">
        <v>158</v>
      </c>
      <c r="B3" s="253"/>
      <c r="C3" s="253"/>
      <c r="D3" s="253"/>
      <c r="E3" s="253"/>
      <c r="F3" s="253"/>
      <c r="G3" s="253"/>
    </row>
    <row r="4" spans="1:13">
      <c r="A4" s="253" t="s">
        <v>14</v>
      </c>
      <c r="B4" s="253"/>
      <c r="C4" s="253"/>
      <c r="D4" s="253"/>
      <c r="E4" s="253"/>
      <c r="F4" s="253"/>
      <c r="G4" s="253"/>
    </row>
    <row r="5" spans="1:13">
      <c r="A5" s="3"/>
      <c r="B5" s="3"/>
      <c r="C5" s="3"/>
      <c r="D5" s="3"/>
      <c r="E5" s="3"/>
      <c r="F5" s="3"/>
      <c r="G5" s="3"/>
    </row>
    <row r="6" spans="1:13">
      <c r="A6" s="253" t="s">
        <v>192</v>
      </c>
      <c r="B6" s="253"/>
      <c r="C6" s="253"/>
      <c r="D6" s="253"/>
      <c r="E6" s="253"/>
      <c r="F6" s="253"/>
      <c r="G6" s="253"/>
      <c r="H6" s="253"/>
    </row>
    <row r="7" spans="1:13">
      <c r="A7" s="3"/>
      <c r="B7" s="3"/>
      <c r="C7" s="3"/>
      <c r="D7" s="3"/>
      <c r="E7" s="3"/>
      <c r="F7" s="3"/>
      <c r="G7" s="3"/>
    </row>
    <row r="8" spans="1:13">
      <c r="A8" s="253" t="s">
        <v>15</v>
      </c>
      <c r="B8" s="253"/>
      <c r="C8" s="253"/>
      <c r="D8" s="253"/>
      <c r="E8" s="253"/>
      <c r="F8" s="253"/>
      <c r="G8" s="253"/>
    </row>
    <row r="9" spans="1:13">
      <c r="A9" s="3"/>
      <c r="B9" s="3"/>
      <c r="C9" s="3"/>
      <c r="D9" s="3"/>
      <c r="E9" s="3"/>
      <c r="F9" s="3"/>
      <c r="G9" s="3"/>
    </row>
    <row r="10" spans="1:13" ht="16.5" thickBot="1"/>
    <row r="11" spans="1:13" ht="47.25">
      <c r="A11" s="109" t="s">
        <v>16</v>
      </c>
      <c r="B11" s="256" t="s">
        <v>17</v>
      </c>
      <c r="C11" s="256"/>
      <c r="D11" s="108" t="s">
        <v>153</v>
      </c>
      <c r="E11" s="108" t="s">
        <v>196</v>
      </c>
      <c r="F11" s="108" t="s">
        <v>154</v>
      </c>
      <c r="G11" s="167" t="s">
        <v>18</v>
      </c>
      <c r="H11" s="167" t="s">
        <v>18</v>
      </c>
      <c r="I11" s="5"/>
      <c r="J11" s="5"/>
      <c r="K11" s="5"/>
      <c r="L11" s="5"/>
      <c r="M11" s="5"/>
    </row>
    <row r="12" spans="1:13" ht="16.5" thickBot="1">
      <c r="A12" s="161"/>
      <c r="B12" s="257">
        <v>1</v>
      </c>
      <c r="C12" s="257"/>
      <c r="D12" s="162">
        <v>2</v>
      </c>
      <c r="E12" s="162">
        <v>3</v>
      </c>
      <c r="F12" s="162">
        <v>4</v>
      </c>
      <c r="G12" s="163" t="s">
        <v>48</v>
      </c>
      <c r="H12" s="163" t="s">
        <v>111</v>
      </c>
    </row>
    <row r="13" spans="1:13" ht="16.5" thickBot="1">
      <c r="A13" s="164" t="s">
        <v>157</v>
      </c>
      <c r="B13" s="251" t="s">
        <v>91</v>
      </c>
      <c r="C13" s="252"/>
      <c r="D13" s="165">
        <f>D34</f>
        <v>98818.559999999998</v>
      </c>
      <c r="E13" s="165">
        <f>E34</f>
        <v>239523.10999999996</v>
      </c>
      <c r="F13" s="165">
        <f t="shared" ref="F13" si="0">F34</f>
        <v>100596.53000000001</v>
      </c>
      <c r="G13" s="197">
        <f>F13/E13*100</f>
        <v>41.99867394841359</v>
      </c>
      <c r="H13" s="197">
        <f>F13/D13*100</f>
        <v>101.79922678492788</v>
      </c>
    </row>
    <row r="14" spans="1:13" ht="30" customHeight="1" thickBot="1">
      <c r="A14" s="114">
        <v>63</v>
      </c>
      <c r="B14" s="258" t="s">
        <v>19</v>
      </c>
      <c r="C14" s="258"/>
      <c r="D14" s="32">
        <f>D15+D18</f>
        <v>23398.089999999997</v>
      </c>
      <c r="E14" s="32">
        <v>64522.34</v>
      </c>
      <c r="F14" s="32">
        <f t="shared" ref="F14" si="1">F15+F18</f>
        <v>25786.92</v>
      </c>
      <c r="G14" s="198">
        <f>F14/E14*100</f>
        <v>39.96587848487826</v>
      </c>
      <c r="H14" s="198">
        <f>F14/D14*100</f>
        <v>110.20950855390335</v>
      </c>
    </row>
    <row r="15" spans="1:13" ht="30" customHeight="1" thickBot="1">
      <c r="A15" s="158">
        <v>631</v>
      </c>
      <c r="B15" s="268" t="s">
        <v>112</v>
      </c>
      <c r="C15" s="269"/>
      <c r="D15" s="159">
        <f>D16+D17</f>
        <v>1319.96</v>
      </c>
      <c r="E15" s="159"/>
      <c r="F15" s="159">
        <f>F16+F17</f>
        <v>0</v>
      </c>
      <c r="G15" s="160"/>
      <c r="H15" s="160"/>
    </row>
    <row r="16" spans="1:13" ht="30" customHeight="1" thickBot="1">
      <c r="A16" s="156">
        <v>6311</v>
      </c>
      <c r="B16" s="254" t="s">
        <v>113</v>
      </c>
      <c r="C16" s="255"/>
      <c r="D16" s="157">
        <v>66</v>
      </c>
      <c r="E16" s="157"/>
      <c r="F16" s="157">
        <v>0</v>
      </c>
      <c r="G16" s="154"/>
      <c r="H16" s="154"/>
    </row>
    <row r="17" spans="1:8" ht="30" customHeight="1" thickBot="1">
      <c r="A17" s="156">
        <v>6312</v>
      </c>
      <c r="B17" s="254" t="s">
        <v>114</v>
      </c>
      <c r="C17" s="255"/>
      <c r="D17" s="157">
        <v>1253.96</v>
      </c>
      <c r="E17" s="157"/>
      <c r="F17" s="157">
        <v>0</v>
      </c>
      <c r="G17" s="154"/>
      <c r="H17" s="154"/>
    </row>
    <row r="18" spans="1:8" ht="30" customHeight="1" thickBot="1">
      <c r="A18" s="104">
        <v>636</v>
      </c>
      <c r="B18" s="261" t="s">
        <v>108</v>
      </c>
      <c r="C18" s="262"/>
      <c r="D18" s="105">
        <f>D19+D20</f>
        <v>22078.129999999997</v>
      </c>
      <c r="E18" s="105"/>
      <c r="F18" s="105">
        <f t="shared" ref="F18" si="2">F19+F20</f>
        <v>25786.92</v>
      </c>
      <c r="G18" s="107"/>
      <c r="H18" s="107"/>
    </row>
    <row r="19" spans="1:8" ht="30" customHeight="1" thickBot="1">
      <c r="A19" s="6">
        <v>6361</v>
      </c>
      <c r="B19" s="259" t="s">
        <v>115</v>
      </c>
      <c r="C19" s="259"/>
      <c r="D19" s="7">
        <v>13052.98</v>
      </c>
      <c r="E19" s="7"/>
      <c r="F19" s="7">
        <v>13369.99</v>
      </c>
      <c r="G19" s="25"/>
      <c r="H19" s="25"/>
    </row>
    <row r="20" spans="1:8" ht="30" customHeight="1" thickBot="1">
      <c r="A20" s="8">
        <v>6361</v>
      </c>
      <c r="B20" s="259" t="s">
        <v>116</v>
      </c>
      <c r="C20" s="259"/>
      <c r="D20" s="9">
        <v>9025.15</v>
      </c>
      <c r="E20" s="7"/>
      <c r="F20" s="7">
        <v>12416.93</v>
      </c>
      <c r="G20" s="25"/>
      <c r="H20" s="25"/>
    </row>
    <row r="21" spans="1:8" ht="30" customHeight="1" thickBot="1">
      <c r="A21" s="33">
        <v>64</v>
      </c>
      <c r="B21" s="260" t="s">
        <v>20</v>
      </c>
      <c r="C21" s="260"/>
      <c r="D21" s="34">
        <f>D22</f>
        <v>0</v>
      </c>
      <c r="E21" s="34">
        <v>26.55</v>
      </c>
      <c r="F21" s="34">
        <f>SUM(F23:F23)</f>
        <v>0</v>
      </c>
      <c r="G21" s="192">
        <f t="shared" ref="G21:H34" si="3">F21/E21*100</f>
        <v>0</v>
      </c>
      <c r="H21" s="192">
        <v>0</v>
      </c>
    </row>
    <row r="22" spans="1:8" ht="30" customHeight="1" thickBot="1">
      <c r="A22" s="106">
        <v>641</v>
      </c>
      <c r="B22" s="263" t="s">
        <v>104</v>
      </c>
      <c r="C22" s="264"/>
      <c r="D22" s="26">
        <f>D23</f>
        <v>0</v>
      </c>
      <c r="E22" s="26"/>
      <c r="F22" s="105">
        <f>F21</f>
        <v>0</v>
      </c>
      <c r="G22" s="193"/>
      <c r="H22" s="193"/>
    </row>
    <row r="23" spans="1:8" ht="30" customHeight="1" thickBot="1">
      <c r="A23" s="8">
        <v>6415</v>
      </c>
      <c r="B23" s="237" t="s">
        <v>119</v>
      </c>
      <c r="C23" s="237"/>
      <c r="D23" s="9">
        <v>0</v>
      </c>
      <c r="E23" s="9"/>
      <c r="F23" s="7">
        <v>0</v>
      </c>
      <c r="G23" s="194"/>
      <c r="H23" s="194"/>
    </row>
    <row r="24" spans="1:8" ht="30" customHeight="1" thickBot="1">
      <c r="A24" s="33">
        <v>65</v>
      </c>
      <c r="B24" s="271" t="s">
        <v>156</v>
      </c>
      <c r="C24" s="271"/>
      <c r="D24" s="34">
        <f>D25</f>
        <v>3143.34</v>
      </c>
      <c r="E24" s="34">
        <v>7498.83</v>
      </c>
      <c r="F24" s="34">
        <f>SUM(F26:F26)</f>
        <v>2970.82</v>
      </c>
      <c r="G24" s="192">
        <f t="shared" si="3"/>
        <v>39.617113603055415</v>
      </c>
      <c r="H24" s="192">
        <f>F24/D24*100</f>
        <v>94.511570495078487</v>
      </c>
    </row>
    <row r="25" spans="1:8" ht="30" customHeight="1" thickBot="1">
      <c r="A25" s="106">
        <v>625</v>
      </c>
      <c r="B25" s="261" t="s">
        <v>55</v>
      </c>
      <c r="C25" s="262"/>
      <c r="D25" s="26">
        <f>D26</f>
        <v>3143.34</v>
      </c>
      <c r="E25" s="26"/>
      <c r="F25" s="105">
        <f>F24</f>
        <v>2970.82</v>
      </c>
      <c r="G25" s="193"/>
      <c r="H25" s="193"/>
    </row>
    <row r="26" spans="1:8" ht="30" customHeight="1" thickBot="1">
      <c r="A26" s="8">
        <v>6526</v>
      </c>
      <c r="B26" s="237" t="s">
        <v>117</v>
      </c>
      <c r="C26" s="237"/>
      <c r="D26" s="9">
        <v>3143.34</v>
      </c>
      <c r="E26" s="9"/>
      <c r="F26" s="7">
        <v>2970.82</v>
      </c>
      <c r="G26" s="195"/>
      <c r="H26" s="195"/>
    </row>
    <row r="27" spans="1:8" ht="30" customHeight="1" thickBot="1">
      <c r="A27" s="113">
        <v>66</v>
      </c>
      <c r="B27" s="249" t="s">
        <v>155</v>
      </c>
      <c r="C27" s="250"/>
      <c r="D27" s="34">
        <f>D28</f>
        <v>132.72</v>
      </c>
      <c r="E27" s="34">
        <v>3981.68</v>
      </c>
      <c r="F27" s="37">
        <f>F28</f>
        <v>0</v>
      </c>
      <c r="G27" s="192">
        <f t="shared" si="3"/>
        <v>0</v>
      </c>
      <c r="H27" s="192">
        <f>F27/D27*100</f>
        <v>0</v>
      </c>
    </row>
    <row r="28" spans="1:8" ht="30" customHeight="1" thickBot="1">
      <c r="A28" s="106">
        <v>663</v>
      </c>
      <c r="B28" s="261" t="s">
        <v>25</v>
      </c>
      <c r="C28" s="262"/>
      <c r="D28" s="26">
        <f>D29</f>
        <v>132.72</v>
      </c>
      <c r="E28" s="26"/>
      <c r="F28" s="26">
        <f>F29</f>
        <v>0</v>
      </c>
      <c r="G28" s="193"/>
      <c r="H28" s="193"/>
    </row>
    <row r="29" spans="1:8" s="155" customFormat="1" ht="30" customHeight="1" thickBot="1">
      <c r="A29" s="152">
        <v>6631</v>
      </c>
      <c r="B29" s="254" t="s">
        <v>118</v>
      </c>
      <c r="C29" s="255"/>
      <c r="D29" s="153">
        <v>132.72</v>
      </c>
      <c r="E29" s="153"/>
      <c r="F29" s="153">
        <v>0</v>
      </c>
      <c r="G29" s="196"/>
      <c r="H29" s="196"/>
    </row>
    <row r="30" spans="1:8" ht="30" customHeight="1" thickBot="1">
      <c r="A30" s="33">
        <v>67</v>
      </c>
      <c r="B30" s="271" t="s">
        <v>21</v>
      </c>
      <c r="C30" s="271"/>
      <c r="D30" s="34">
        <f>D31</f>
        <v>72144.41</v>
      </c>
      <c r="E30" s="34">
        <v>163493.71</v>
      </c>
      <c r="F30" s="34">
        <f t="shared" ref="F30" si="4">SUM(F32:F33)</f>
        <v>71838.790000000008</v>
      </c>
      <c r="G30" s="192">
        <f t="shared" si="3"/>
        <v>43.939788264637222</v>
      </c>
      <c r="H30" s="192">
        <f t="shared" ref="H30" si="5">F30/D30*100</f>
        <v>99.576377435202531</v>
      </c>
    </row>
    <row r="31" spans="1:8" ht="30" customHeight="1" thickBot="1">
      <c r="A31" s="106">
        <v>671</v>
      </c>
      <c r="B31" s="261" t="s">
        <v>109</v>
      </c>
      <c r="C31" s="262"/>
      <c r="D31" s="26">
        <f>D32+D33</f>
        <v>72144.41</v>
      </c>
      <c r="E31" s="26">
        <f t="shared" ref="E31:F31" si="6">E32+E33</f>
        <v>0</v>
      </c>
      <c r="F31" s="26">
        <f t="shared" si="6"/>
        <v>71838.790000000008</v>
      </c>
      <c r="G31" s="107"/>
      <c r="H31" s="107"/>
    </row>
    <row r="32" spans="1:8" ht="30" customHeight="1" thickBot="1">
      <c r="A32" s="8">
        <v>6711</v>
      </c>
      <c r="B32" s="259" t="s">
        <v>22</v>
      </c>
      <c r="C32" s="259"/>
      <c r="D32" s="9">
        <v>68946.880000000005</v>
      </c>
      <c r="E32" s="9"/>
      <c r="F32" s="7">
        <v>68255.22</v>
      </c>
      <c r="G32" s="25"/>
      <c r="H32" s="25"/>
    </row>
    <row r="33" spans="1:16" ht="30" customHeight="1" thickBot="1">
      <c r="A33" s="8">
        <v>6712</v>
      </c>
      <c r="B33" s="259" t="s">
        <v>23</v>
      </c>
      <c r="C33" s="259"/>
      <c r="D33" s="9">
        <v>3197.53</v>
      </c>
      <c r="E33" s="9"/>
      <c r="F33" s="7">
        <v>3583.57</v>
      </c>
      <c r="G33" s="25"/>
      <c r="H33" s="25"/>
    </row>
    <row r="34" spans="1:16" ht="16.5" thickBot="1">
      <c r="A34" s="27"/>
      <c r="B34" s="272" t="s">
        <v>24</v>
      </c>
      <c r="C34" s="272"/>
      <c r="D34" s="38">
        <f>D30+D24+D21+D14+D27</f>
        <v>98818.559999999998</v>
      </c>
      <c r="E34" s="38">
        <f t="shared" ref="E34:F34" si="7">E30+E24+E21+E14+E27</f>
        <v>239523.10999999996</v>
      </c>
      <c r="F34" s="38">
        <f t="shared" si="7"/>
        <v>100596.53000000001</v>
      </c>
      <c r="G34" s="371">
        <f t="shared" si="3"/>
        <v>41.99867394841359</v>
      </c>
      <c r="H34" s="371">
        <f>F34/D34*100</f>
        <v>101.79922678492788</v>
      </c>
    </row>
    <row r="35" spans="1:16" ht="36.75" customHeight="1" thickBot="1">
      <c r="A35" s="14"/>
      <c r="B35" s="270" t="s">
        <v>26</v>
      </c>
      <c r="C35" s="270"/>
      <c r="D35" s="15"/>
      <c r="E35" s="16">
        <f>E34+'POSEBNI DIO '!I69</f>
        <v>241304.14999999997</v>
      </c>
      <c r="F35" s="16"/>
      <c r="G35" s="17"/>
      <c r="H35" s="17"/>
    </row>
    <row r="39" spans="1:16">
      <c r="A39" s="253" t="s">
        <v>27</v>
      </c>
      <c r="B39" s="253"/>
      <c r="C39" s="253"/>
      <c r="D39" s="253"/>
      <c r="E39" s="253"/>
      <c r="F39" s="253"/>
      <c r="G39" s="253"/>
    </row>
    <row r="41" spans="1:16" ht="16.5" thickBot="1"/>
    <row r="42" spans="1:16" ht="48" thickBot="1">
      <c r="A42" s="20" t="s">
        <v>28</v>
      </c>
      <c r="B42" s="280" t="s">
        <v>17</v>
      </c>
      <c r="C42" s="280"/>
      <c r="D42" s="108" t="s">
        <v>153</v>
      </c>
      <c r="E42" s="108" t="s">
        <v>196</v>
      </c>
      <c r="F42" s="108" t="s">
        <v>154</v>
      </c>
      <c r="G42" s="166" t="s">
        <v>18</v>
      </c>
      <c r="H42" s="166" t="s">
        <v>18</v>
      </c>
    </row>
    <row r="43" spans="1:16" ht="16.5" thickBot="1">
      <c r="A43" s="22"/>
      <c r="B43" s="281">
        <v>1</v>
      </c>
      <c r="C43" s="281"/>
      <c r="D43" s="23">
        <v>2</v>
      </c>
      <c r="E43" s="23">
        <v>3</v>
      </c>
      <c r="F43" s="23">
        <v>4</v>
      </c>
      <c r="G43" s="24" t="s">
        <v>48</v>
      </c>
      <c r="H43" s="24" t="s">
        <v>111</v>
      </c>
    </row>
    <row r="44" spans="1:16" ht="16.5" thickBot="1">
      <c r="A44" s="168" t="s">
        <v>159</v>
      </c>
      <c r="B44" s="266" t="s">
        <v>94</v>
      </c>
      <c r="C44" s="267"/>
      <c r="D44" s="173">
        <f>D45+D77+D52</f>
        <v>86067.819999999992</v>
      </c>
      <c r="E44" s="173">
        <f>E45+E77+E52</f>
        <v>172695.27000000002</v>
      </c>
      <c r="F44" s="173">
        <f>F45+F77+F52</f>
        <v>80038.049999999988</v>
      </c>
      <c r="G44" s="192">
        <f t="shared" ref="G44:G77" si="8">F44/E44*100</f>
        <v>46.34640543426579</v>
      </c>
      <c r="H44" s="192">
        <f>F44/D44*100</f>
        <v>92.994164369447248</v>
      </c>
    </row>
    <row r="45" spans="1:16" ht="24.95" customHeight="1" thickBot="1">
      <c r="A45" s="30">
        <v>31</v>
      </c>
      <c r="B45" s="282" t="s">
        <v>29</v>
      </c>
      <c r="C45" s="282"/>
      <c r="D45" s="32">
        <f>D46+D48+D50</f>
        <v>66995.569999999992</v>
      </c>
      <c r="E45" s="32">
        <v>136019.25</v>
      </c>
      <c r="F45" s="32">
        <f>F46+F48+F50</f>
        <v>68421.53</v>
      </c>
      <c r="G45" s="192">
        <f t="shared" si="8"/>
        <v>50.302828459942248</v>
      </c>
      <c r="H45" s="192">
        <f>F45/D45*100</f>
        <v>102.12843923859445</v>
      </c>
    </row>
    <row r="46" spans="1:16" ht="24.95" customHeight="1" thickBot="1">
      <c r="A46" s="29">
        <v>311</v>
      </c>
      <c r="B46" s="279" t="s">
        <v>30</v>
      </c>
      <c r="C46" s="279"/>
      <c r="D46" s="26">
        <f>SUM(D47:D47)</f>
        <v>54054.99</v>
      </c>
      <c r="E46" s="26"/>
      <c r="F46" s="26">
        <f>SUM(F47:F47)</f>
        <v>55361.31</v>
      </c>
      <c r="G46" s="193"/>
      <c r="H46" s="193"/>
      <c r="N46" s="36"/>
      <c r="O46" s="294"/>
      <c r="P46" s="294"/>
    </row>
    <row r="47" spans="1:16" ht="24.95" customHeight="1" thickBot="1">
      <c r="A47" s="19">
        <v>3111</v>
      </c>
      <c r="B47" s="273" t="s">
        <v>31</v>
      </c>
      <c r="C47" s="274"/>
      <c r="D47" s="35">
        <v>54054.99</v>
      </c>
      <c r="E47" s="35"/>
      <c r="F47" s="35">
        <v>55361.31</v>
      </c>
      <c r="G47" s="194"/>
      <c r="H47" s="194"/>
      <c r="N47" s="36"/>
      <c r="O47" s="294"/>
      <c r="P47" s="294"/>
    </row>
    <row r="48" spans="1:16" ht="24.95" customHeight="1" thickBot="1">
      <c r="A48" s="29">
        <v>312</v>
      </c>
      <c r="B48" s="275" t="s">
        <v>12</v>
      </c>
      <c r="C48" s="276"/>
      <c r="D48" s="26">
        <f>D49</f>
        <v>4021.5</v>
      </c>
      <c r="E48" s="26"/>
      <c r="F48" s="26">
        <f t="shared" ref="F48" si="9">F49</f>
        <v>3925.58</v>
      </c>
      <c r="G48" s="193"/>
      <c r="H48" s="193"/>
    </row>
    <row r="49" spans="1:8" ht="24.95" customHeight="1" thickBot="1">
      <c r="A49" s="18">
        <v>3121</v>
      </c>
      <c r="B49" s="277" t="s">
        <v>12</v>
      </c>
      <c r="C49" s="278"/>
      <c r="D49" s="35">
        <v>4021.5</v>
      </c>
      <c r="E49" s="35"/>
      <c r="F49" s="35">
        <v>3925.58</v>
      </c>
      <c r="G49" s="194"/>
      <c r="H49" s="194"/>
    </row>
    <row r="50" spans="1:8" ht="24.95" customHeight="1" thickBot="1">
      <c r="A50" s="29">
        <v>313</v>
      </c>
      <c r="B50" s="279" t="s">
        <v>32</v>
      </c>
      <c r="C50" s="279"/>
      <c r="D50" s="26">
        <f>D51</f>
        <v>8919.08</v>
      </c>
      <c r="E50" s="26"/>
      <c r="F50" s="26">
        <f t="shared" ref="F50" si="10">F51</f>
        <v>9134.64</v>
      </c>
      <c r="G50" s="193"/>
      <c r="H50" s="193"/>
    </row>
    <row r="51" spans="1:8" ht="24.95" customHeight="1" thickBot="1">
      <c r="A51" s="19">
        <v>3232</v>
      </c>
      <c r="B51" s="273" t="s">
        <v>162</v>
      </c>
      <c r="C51" s="274"/>
      <c r="D51" s="35">
        <v>8919.08</v>
      </c>
      <c r="E51" s="35"/>
      <c r="F51" s="35">
        <v>9134.64</v>
      </c>
      <c r="G51" s="194"/>
      <c r="H51" s="194"/>
    </row>
    <row r="52" spans="1:8" ht="24.95" customHeight="1" thickBot="1">
      <c r="A52" s="31">
        <v>32</v>
      </c>
      <c r="B52" s="265" t="s">
        <v>33</v>
      </c>
      <c r="C52" s="265"/>
      <c r="D52" s="34">
        <f>D53+D57+D62+D71+D73</f>
        <v>18385.560000000001</v>
      </c>
      <c r="E52" s="34">
        <v>35421.79</v>
      </c>
      <c r="F52" s="34">
        <f>F53+F57+F62+F71+F73</f>
        <v>11124.01</v>
      </c>
      <c r="G52" s="192">
        <f t="shared" si="8"/>
        <v>31.404426484375858</v>
      </c>
      <c r="H52" s="192">
        <f t="shared" ref="H52:H77" si="11">F52/D52*100</f>
        <v>60.504058619916933</v>
      </c>
    </row>
    <row r="53" spans="1:8" ht="24.95" customHeight="1" thickBot="1">
      <c r="A53" s="29">
        <v>321</v>
      </c>
      <c r="B53" s="284" t="s">
        <v>34</v>
      </c>
      <c r="C53" s="284"/>
      <c r="D53" s="26">
        <f>SUM(D54:D56)</f>
        <v>3877.8999999999996</v>
      </c>
      <c r="E53" s="26"/>
      <c r="F53" s="26">
        <f>SUM(F54:F56)</f>
        <v>3537.72</v>
      </c>
      <c r="G53" s="107"/>
      <c r="H53" s="107"/>
    </row>
    <row r="54" spans="1:8" ht="24.95" customHeight="1" thickBot="1">
      <c r="A54" s="19">
        <v>3211</v>
      </c>
      <c r="B54" s="283" t="s">
        <v>7</v>
      </c>
      <c r="C54" s="283"/>
      <c r="D54" s="9">
        <v>58.93</v>
      </c>
      <c r="E54" s="9"/>
      <c r="F54" s="9">
        <v>108.75</v>
      </c>
      <c r="G54" s="25"/>
      <c r="H54" s="25"/>
    </row>
    <row r="55" spans="1:8" ht="24.95" customHeight="1" thickBot="1">
      <c r="A55" s="19">
        <v>3212</v>
      </c>
      <c r="B55" s="287" t="s">
        <v>160</v>
      </c>
      <c r="C55" s="288"/>
      <c r="D55" s="9">
        <v>3805.7</v>
      </c>
      <c r="E55" s="9"/>
      <c r="F55" s="9">
        <v>3413.97</v>
      </c>
      <c r="G55" s="25"/>
      <c r="H55" s="25"/>
    </row>
    <row r="56" spans="1:8" ht="24.95" customHeight="1" thickBot="1">
      <c r="A56" s="19">
        <v>3213</v>
      </c>
      <c r="B56" s="283" t="s">
        <v>161</v>
      </c>
      <c r="C56" s="283"/>
      <c r="D56" s="9">
        <v>13.27</v>
      </c>
      <c r="E56" s="9"/>
      <c r="F56" s="9">
        <v>15</v>
      </c>
      <c r="G56" s="25"/>
      <c r="H56" s="25"/>
    </row>
    <row r="57" spans="1:8" ht="24.95" customHeight="1" thickBot="1">
      <c r="A57" s="29">
        <v>322</v>
      </c>
      <c r="B57" s="284" t="s">
        <v>35</v>
      </c>
      <c r="C57" s="284"/>
      <c r="D57" s="26">
        <f>SUM(D58:D61)</f>
        <v>4300.5200000000004</v>
      </c>
      <c r="E57" s="26"/>
      <c r="F57" s="26">
        <f>SUM(F58:F61)</f>
        <v>1978.71</v>
      </c>
      <c r="G57" s="107"/>
      <c r="H57" s="107"/>
    </row>
    <row r="58" spans="1:8" ht="24.95" customHeight="1" thickBot="1">
      <c r="A58" s="19">
        <v>3221</v>
      </c>
      <c r="B58" s="283" t="s">
        <v>163</v>
      </c>
      <c r="C58" s="283"/>
      <c r="D58" s="9">
        <v>2841.87</v>
      </c>
      <c r="E58" s="9"/>
      <c r="F58" s="9">
        <v>1039.43</v>
      </c>
      <c r="G58" s="25"/>
      <c r="H58" s="25"/>
    </row>
    <row r="59" spans="1:8" ht="24.95" customHeight="1" thickBot="1">
      <c r="A59" s="19">
        <v>3223</v>
      </c>
      <c r="B59" s="283" t="s">
        <v>164</v>
      </c>
      <c r="C59" s="283"/>
      <c r="D59" s="9">
        <v>1051.1400000000001</v>
      </c>
      <c r="E59" s="9"/>
      <c r="F59" s="9">
        <v>861.18</v>
      </c>
      <c r="G59" s="25"/>
      <c r="H59" s="25"/>
    </row>
    <row r="60" spans="1:8" ht="24.95" customHeight="1" thickBot="1">
      <c r="A60" s="19">
        <v>3224</v>
      </c>
      <c r="B60" s="283" t="s">
        <v>47</v>
      </c>
      <c r="C60" s="283"/>
      <c r="D60" s="9">
        <v>394.24</v>
      </c>
      <c r="E60" s="9"/>
      <c r="F60" s="9">
        <v>31.35</v>
      </c>
      <c r="G60" s="25"/>
      <c r="H60" s="25"/>
    </row>
    <row r="61" spans="1:8" ht="24.95" customHeight="1" thickBot="1">
      <c r="A61" s="19">
        <v>3225</v>
      </c>
      <c r="B61" s="283" t="s">
        <v>36</v>
      </c>
      <c r="C61" s="283"/>
      <c r="D61" s="9">
        <v>13.27</v>
      </c>
      <c r="E61" s="9"/>
      <c r="F61" s="9">
        <v>46.75</v>
      </c>
      <c r="G61" s="25"/>
      <c r="H61" s="25"/>
    </row>
    <row r="62" spans="1:8" ht="24.95" customHeight="1" thickBot="1">
      <c r="A62" s="29">
        <v>323</v>
      </c>
      <c r="B62" s="279" t="s">
        <v>37</v>
      </c>
      <c r="C62" s="279"/>
      <c r="D62" s="26">
        <f>SUM(D63:D70)</f>
        <v>7988.329999999999</v>
      </c>
      <c r="E62" s="26"/>
      <c r="F62" s="26">
        <f t="shared" ref="F62" si="12">SUM(F63:F70)</f>
        <v>4937.0200000000004</v>
      </c>
      <c r="G62" s="107"/>
      <c r="H62" s="107"/>
    </row>
    <row r="63" spans="1:8" ht="24.95" customHeight="1" thickBot="1">
      <c r="A63" s="19">
        <v>3231</v>
      </c>
      <c r="B63" s="293" t="s">
        <v>8</v>
      </c>
      <c r="C63" s="293"/>
      <c r="D63" s="9">
        <v>527.79999999999995</v>
      </c>
      <c r="E63" s="9"/>
      <c r="F63" s="9">
        <v>595.12</v>
      </c>
      <c r="G63" s="25"/>
      <c r="H63" s="25"/>
    </row>
    <row r="64" spans="1:8" ht="24.95" customHeight="1" thickBot="1">
      <c r="A64" s="19">
        <v>3232</v>
      </c>
      <c r="B64" s="293" t="s">
        <v>165</v>
      </c>
      <c r="C64" s="293"/>
      <c r="D64" s="9">
        <v>134.94999999999999</v>
      </c>
      <c r="E64" s="9"/>
      <c r="F64" s="9">
        <v>121.86</v>
      </c>
      <c r="G64" s="25"/>
      <c r="H64" s="25"/>
    </row>
    <row r="65" spans="1:8" ht="24.95" customHeight="1" thickBot="1">
      <c r="A65" s="19">
        <v>3233</v>
      </c>
      <c r="B65" s="293" t="s">
        <v>4</v>
      </c>
      <c r="C65" s="293"/>
      <c r="D65" s="9">
        <v>228.95</v>
      </c>
      <c r="E65" s="9"/>
      <c r="F65" s="9">
        <v>0</v>
      </c>
      <c r="G65" s="25"/>
      <c r="H65" s="25"/>
    </row>
    <row r="66" spans="1:8" ht="24.95" customHeight="1" thickBot="1">
      <c r="A66" s="19">
        <v>3234</v>
      </c>
      <c r="B66" s="293" t="s">
        <v>9</v>
      </c>
      <c r="C66" s="293"/>
      <c r="D66" s="9">
        <v>254.5</v>
      </c>
      <c r="E66" s="9"/>
      <c r="F66" s="9">
        <v>311.12</v>
      </c>
      <c r="G66" s="25"/>
      <c r="H66" s="25"/>
    </row>
    <row r="67" spans="1:8" ht="24.95" customHeight="1" thickBot="1">
      <c r="A67" s="19">
        <v>3236</v>
      </c>
      <c r="B67" s="293" t="s">
        <v>46</v>
      </c>
      <c r="C67" s="293"/>
      <c r="D67" s="9">
        <v>1421.46</v>
      </c>
      <c r="E67" s="9"/>
      <c r="F67" s="9">
        <v>1827.55</v>
      </c>
      <c r="G67" s="25"/>
      <c r="H67" s="25"/>
    </row>
    <row r="68" spans="1:8" ht="24.95" customHeight="1" thickBot="1">
      <c r="A68" s="19">
        <v>3237</v>
      </c>
      <c r="B68" s="293" t="s">
        <v>0</v>
      </c>
      <c r="C68" s="293"/>
      <c r="D68" s="9">
        <v>1898.48</v>
      </c>
      <c r="E68" s="9"/>
      <c r="F68" s="9">
        <v>931.23</v>
      </c>
      <c r="G68" s="25"/>
      <c r="H68" s="25"/>
    </row>
    <row r="69" spans="1:8" ht="24.95" customHeight="1" thickBot="1">
      <c r="A69" s="19">
        <v>3238</v>
      </c>
      <c r="B69" s="293" t="s">
        <v>5</v>
      </c>
      <c r="C69" s="293"/>
      <c r="D69" s="9">
        <v>309.74</v>
      </c>
      <c r="E69" s="9"/>
      <c r="F69" s="9">
        <v>461.37</v>
      </c>
      <c r="G69" s="25"/>
      <c r="H69" s="25"/>
    </row>
    <row r="70" spans="1:8" ht="24.95" customHeight="1" thickBot="1">
      <c r="A70" s="19">
        <v>3239</v>
      </c>
      <c r="B70" s="293" t="s">
        <v>11</v>
      </c>
      <c r="C70" s="293"/>
      <c r="D70" s="9">
        <v>3212.45</v>
      </c>
      <c r="E70" s="9"/>
      <c r="F70" s="9">
        <v>688.77</v>
      </c>
      <c r="G70" s="25"/>
      <c r="H70" s="25"/>
    </row>
    <row r="71" spans="1:8" ht="24.95" customHeight="1" thickBot="1">
      <c r="A71" s="29">
        <v>324</v>
      </c>
      <c r="B71" s="279" t="s">
        <v>2</v>
      </c>
      <c r="C71" s="279"/>
      <c r="D71" s="26">
        <f>D72</f>
        <v>0</v>
      </c>
      <c r="E71" s="26"/>
      <c r="F71" s="26">
        <f t="shared" ref="F71" si="13">F72</f>
        <v>0</v>
      </c>
      <c r="G71" s="107"/>
      <c r="H71" s="107"/>
    </row>
    <row r="72" spans="1:8" ht="24.95" customHeight="1" thickBot="1">
      <c r="A72" s="19">
        <v>3241</v>
      </c>
      <c r="B72" s="293" t="s">
        <v>2</v>
      </c>
      <c r="C72" s="293"/>
      <c r="D72" s="9">
        <v>0</v>
      </c>
      <c r="E72" s="9"/>
      <c r="F72" s="9">
        <v>0</v>
      </c>
      <c r="G72" s="25"/>
      <c r="H72" s="25"/>
    </row>
    <row r="73" spans="1:8" ht="24.95" customHeight="1" thickBot="1">
      <c r="A73" s="29">
        <v>329</v>
      </c>
      <c r="B73" s="284" t="s">
        <v>1</v>
      </c>
      <c r="C73" s="284"/>
      <c r="D73" s="26">
        <f>SUM(D74:D76)</f>
        <v>2218.81</v>
      </c>
      <c r="E73" s="26"/>
      <c r="F73" s="26">
        <f>SUM(F74:F76)</f>
        <v>670.56</v>
      </c>
      <c r="G73" s="107"/>
      <c r="H73" s="107"/>
    </row>
    <row r="74" spans="1:8" ht="24.95" customHeight="1" thickBot="1">
      <c r="A74" s="19">
        <v>3292</v>
      </c>
      <c r="B74" s="283" t="s">
        <v>38</v>
      </c>
      <c r="C74" s="283"/>
      <c r="D74" s="9">
        <v>0</v>
      </c>
      <c r="E74" s="9"/>
      <c r="F74" s="9">
        <v>0</v>
      </c>
      <c r="G74" s="25"/>
      <c r="H74" s="25"/>
    </row>
    <row r="75" spans="1:8" ht="24.95" customHeight="1" thickBot="1">
      <c r="A75" s="19">
        <v>3293</v>
      </c>
      <c r="B75" s="283" t="s">
        <v>6</v>
      </c>
      <c r="C75" s="283"/>
      <c r="D75" s="9">
        <v>1892.88</v>
      </c>
      <c r="E75" s="9"/>
      <c r="F75" s="9">
        <v>399.92</v>
      </c>
      <c r="G75" s="25"/>
      <c r="H75" s="25"/>
    </row>
    <row r="76" spans="1:8" ht="24.95" customHeight="1" thickBot="1">
      <c r="A76" s="19">
        <v>3299</v>
      </c>
      <c r="B76" s="283" t="s">
        <v>1</v>
      </c>
      <c r="C76" s="283"/>
      <c r="D76" s="9">
        <v>325.93</v>
      </c>
      <c r="E76" s="9"/>
      <c r="F76" s="9">
        <v>270.64</v>
      </c>
      <c r="G76" s="25"/>
      <c r="H76" s="25"/>
    </row>
    <row r="77" spans="1:8" ht="24.95" customHeight="1" thickBot="1">
      <c r="A77" s="31">
        <v>34</v>
      </c>
      <c r="B77" s="265" t="s">
        <v>39</v>
      </c>
      <c r="C77" s="265"/>
      <c r="D77" s="34">
        <f>D78</f>
        <v>686.69</v>
      </c>
      <c r="E77" s="34">
        <v>1254.23</v>
      </c>
      <c r="F77" s="34">
        <f t="shared" ref="F77" si="14">F78</f>
        <v>492.51</v>
      </c>
      <c r="G77" s="192">
        <f t="shared" si="8"/>
        <v>39.267917367627945</v>
      </c>
      <c r="H77" s="192">
        <f t="shared" si="11"/>
        <v>71.722320115335876</v>
      </c>
    </row>
    <row r="78" spans="1:8" ht="24.95" customHeight="1" thickBot="1">
      <c r="A78" s="29">
        <v>343</v>
      </c>
      <c r="B78" s="279" t="s">
        <v>40</v>
      </c>
      <c r="C78" s="279"/>
      <c r="D78" s="26">
        <f>SUM(D79:D80)</f>
        <v>686.69</v>
      </c>
      <c r="E78" s="26"/>
      <c r="F78" s="26">
        <f>SUM(F79:F80)</f>
        <v>492.51</v>
      </c>
      <c r="G78" s="107"/>
      <c r="H78" s="107"/>
    </row>
    <row r="79" spans="1:8" ht="24.95" customHeight="1" thickBot="1">
      <c r="A79" s="19">
        <v>3431</v>
      </c>
      <c r="B79" s="293" t="s">
        <v>10</v>
      </c>
      <c r="C79" s="293"/>
      <c r="D79" s="9">
        <v>563.25</v>
      </c>
      <c r="E79" s="9"/>
      <c r="F79" s="9">
        <v>492.51</v>
      </c>
      <c r="G79" s="25"/>
      <c r="H79" s="25"/>
    </row>
    <row r="80" spans="1:8" ht="24.95" customHeight="1" thickBot="1">
      <c r="A80" s="19">
        <v>3432</v>
      </c>
      <c r="B80" s="293" t="s">
        <v>166</v>
      </c>
      <c r="C80" s="293"/>
      <c r="D80" s="9">
        <v>123.44</v>
      </c>
      <c r="E80" s="9"/>
      <c r="F80" s="9">
        <v>0</v>
      </c>
      <c r="G80" s="25"/>
      <c r="H80" s="25"/>
    </row>
    <row r="81" spans="1:8" ht="24.95" customHeight="1" thickBot="1">
      <c r="A81" s="169"/>
      <c r="B81" s="112"/>
      <c r="C81" s="112"/>
      <c r="D81" s="101"/>
      <c r="E81" s="101"/>
      <c r="F81" s="101"/>
      <c r="G81" s="170"/>
      <c r="H81" s="41"/>
    </row>
    <row r="82" spans="1:8" ht="24.95" customHeight="1" thickBot="1">
      <c r="A82" s="171" t="s">
        <v>167</v>
      </c>
      <c r="B82" s="292" t="s">
        <v>168</v>
      </c>
      <c r="C82" s="292"/>
      <c r="D82" s="172">
        <f>D83</f>
        <v>12905.03</v>
      </c>
      <c r="E82" s="172">
        <f t="shared" ref="E82:F82" si="15">E83</f>
        <v>85122.47</v>
      </c>
      <c r="F82" s="172">
        <f t="shared" si="15"/>
        <v>32572.17</v>
      </c>
      <c r="G82" s="192">
        <f t="shared" ref="G82:G88" si="16">F82/E82*100</f>
        <v>38.265066791412416</v>
      </c>
      <c r="H82" s="192">
        <f t="shared" ref="H82:H88" si="17">F82/D82*100</f>
        <v>252.39902580621663</v>
      </c>
    </row>
    <row r="83" spans="1:8" ht="24.95" customHeight="1" thickBot="1">
      <c r="A83" s="31">
        <v>42</v>
      </c>
      <c r="B83" s="291" t="s">
        <v>41</v>
      </c>
      <c r="C83" s="291"/>
      <c r="D83" s="34">
        <f>D84+D86</f>
        <v>12905.03</v>
      </c>
      <c r="E83" s="34">
        <v>85122.47</v>
      </c>
      <c r="F83" s="34">
        <f t="shared" ref="F83" si="18">F84+F86</f>
        <v>32572.17</v>
      </c>
      <c r="G83" s="192">
        <f t="shared" si="16"/>
        <v>38.265066791412416</v>
      </c>
      <c r="H83" s="192">
        <f t="shared" si="17"/>
        <v>252.39902580621663</v>
      </c>
    </row>
    <row r="84" spans="1:8" ht="24.95" customHeight="1" thickBot="1">
      <c r="A84" s="29">
        <v>422</v>
      </c>
      <c r="B84" s="289" t="s">
        <v>42</v>
      </c>
      <c r="C84" s="289"/>
      <c r="D84" s="26">
        <f>SUM(D85:D85)</f>
        <v>3839.01</v>
      </c>
      <c r="E84" s="26"/>
      <c r="F84" s="26">
        <f>SUM(F85:F85)</f>
        <v>19035</v>
      </c>
      <c r="G84" s="193"/>
      <c r="H84" s="193"/>
    </row>
    <row r="85" spans="1:8" ht="24.95" customHeight="1" thickBot="1">
      <c r="A85" s="19">
        <v>4221</v>
      </c>
      <c r="B85" s="290" t="s">
        <v>3</v>
      </c>
      <c r="C85" s="290"/>
      <c r="D85" s="9">
        <v>3839.01</v>
      </c>
      <c r="E85" s="9"/>
      <c r="F85" s="9">
        <v>19035</v>
      </c>
      <c r="G85" s="194"/>
      <c r="H85" s="194"/>
    </row>
    <row r="86" spans="1:8" ht="24.95" customHeight="1" thickBot="1">
      <c r="A86" s="29">
        <v>424</v>
      </c>
      <c r="B86" s="289" t="s">
        <v>43</v>
      </c>
      <c r="C86" s="289"/>
      <c r="D86" s="26">
        <f>SUM(D87:D87)</f>
        <v>9066.02</v>
      </c>
      <c r="E86" s="26"/>
      <c r="F86" s="26">
        <f>SUM(F87:F87)</f>
        <v>13537.17</v>
      </c>
      <c r="G86" s="193"/>
      <c r="H86" s="193"/>
    </row>
    <row r="87" spans="1:8" ht="24.95" customHeight="1" thickBot="1">
      <c r="A87" s="19">
        <v>4241</v>
      </c>
      <c r="B87" s="290" t="s">
        <v>44</v>
      </c>
      <c r="C87" s="290"/>
      <c r="D87" s="9">
        <v>9066.02</v>
      </c>
      <c r="E87" s="9"/>
      <c r="F87" s="9">
        <v>13537.17</v>
      </c>
      <c r="G87" s="194"/>
      <c r="H87" s="194"/>
    </row>
    <row r="88" spans="1:8" ht="32.25" customHeight="1" thickBot="1">
      <c r="A88" s="28"/>
      <c r="B88" s="285" t="s">
        <v>45</v>
      </c>
      <c r="C88" s="286"/>
      <c r="D88" s="39">
        <f>D82+D44</f>
        <v>98972.849999999991</v>
      </c>
      <c r="E88" s="39">
        <f>E82+E44</f>
        <v>257817.74000000002</v>
      </c>
      <c r="F88" s="39">
        <f>F82+F44</f>
        <v>112610.21999999999</v>
      </c>
      <c r="G88" s="199">
        <f t="shared" si="16"/>
        <v>43.678227882999821</v>
      </c>
      <c r="H88" s="199">
        <f t="shared" si="17"/>
        <v>113.77889997105267</v>
      </c>
    </row>
  </sheetData>
  <mergeCells count="79">
    <mergeCell ref="O46:P46"/>
    <mergeCell ref="O47:P47"/>
    <mergeCell ref="B79:C79"/>
    <mergeCell ref="B80:C80"/>
    <mergeCell ref="B75:C75"/>
    <mergeCell ref="B76:C76"/>
    <mergeCell ref="B77:C77"/>
    <mergeCell ref="B70:C70"/>
    <mergeCell ref="B71:C71"/>
    <mergeCell ref="B72:C72"/>
    <mergeCell ref="B73:C73"/>
    <mergeCell ref="B63:C63"/>
    <mergeCell ref="B54:C54"/>
    <mergeCell ref="B56:C56"/>
    <mergeCell ref="B57:C57"/>
    <mergeCell ref="B58:C58"/>
    <mergeCell ref="B88:C88"/>
    <mergeCell ref="B55:C55"/>
    <mergeCell ref="B86:C86"/>
    <mergeCell ref="B87:C87"/>
    <mergeCell ref="B83:C83"/>
    <mergeCell ref="B84:C84"/>
    <mergeCell ref="B85:C85"/>
    <mergeCell ref="B78:C78"/>
    <mergeCell ref="B82:C82"/>
    <mergeCell ref="B74:C74"/>
    <mergeCell ref="B64:C64"/>
    <mergeCell ref="B65:C65"/>
    <mergeCell ref="B66:C66"/>
    <mergeCell ref="B67:C67"/>
    <mergeCell ref="B68:C68"/>
    <mergeCell ref="B69:C69"/>
    <mergeCell ref="B59:C59"/>
    <mergeCell ref="B60:C60"/>
    <mergeCell ref="B61:C61"/>
    <mergeCell ref="B62:C62"/>
    <mergeCell ref="B53:C53"/>
    <mergeCell ref="B49:C49"/>
    <mergeCell ref="B50:C50"/>
    <mergeCell ref="B51:C51"/>
    <mergeCell ref="A39:G39"/>
    <mergeCell ref="B42:C42"/>
    <mergeCell ref="B43:C43"/>
    <mergeCell ref="B45:C45"/>
    <mergeCell ref="B46:C46"/>
    <mergeCell ref="B52:C52"/>
    <mergeCell ref="B44:C44"/>
    <mergeCell ref="B15:C15"/>
    <mergeCell ref="B16:C16"/>
    <mergeCell ref="B35:C35"/>
    <mergeCell ref="B24:C24"/>
    <mergeCell ref="B26:C26"/>
    <mergeCell ref="B28:C28"/>
    <mergeCell ref="B30:C30"/>
    <mergeCell ref="B32:C32"/>
    <mergeCell ref="B33:C33"/>
    <mergeCell ref="B34:C34"/>
    <mergeCell ref="B25:C25"/>
    <mergeCell ref="B31:C31"/>
    <mergeCell ref="B47:C47"/>
    <mergeCell ref="B48:C48"/>
    <mergeCell ref="A2:G2"/>
    <mergeCell ref="A3:G3"/>
    <mergeCell ref="A4:G4"/>
    <mergeCell ref="A8:G8"/>
    <mergeCell ref="B11:C11"/>
    <mergeCell ref="B27:C27"/>
    <mergeCell ref="B13:C13"/>
    <mergeCell ref="A6:H6"/>
    <mergeCell ref="B17:C17"/>
    <mergeCell ref="B29:C29"/>
    <mergeCell ref="B23:C23"/>
    <mergeCell ref="B12:C12"/>
    <mergeCell ref="B14:C14"/>
    <mergeCell ref="B19:C19"/>
    <mergeCell ref="B20:C20"/>
    <mergeCell ref="B21:C21"/>
    <mergeCell ref="B18:C18"/>
    <mergeCell ref="B22:C22"/>
  </mergeCells>
  <pageMargins left="0.7" right="0.7" top="0.75" bottom="0.75" header="0.3" footer="0.3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K60"/>
  <sheetViews>
    <sheetView workbookViewId="0">
      <selection activeCell="M21" sqref="M21"/>
    </sheetView>
  </sheetViews>
  <sheetFormatPr defaultRowHeight="20.100000000000001" customHeight="1"/>
  <cols>
    <col min="1" max="1" width="7.140625" style="4" customWidth="1"/>
    <col min="2" max="2" width="9.140625" style="4"/>
    <col min="3" max="3" width="31.7109375" style="4" customWidth="1"/>
    <col min="4" max="4" width="19.7109375" style="4" customWidth="1"/>
    <col min="5" max="5" width="18.7109375" style="4" customWidth="1"/>
    <col min="6" max="6" width="16.42578125" style="4" customWidth="1"/>
    <col min="7" max="7" width="7.42578125" style="4" customWidth="1"/>
    <col min="8" max="8" width="0.85546875" style="4" hidden="1" customWidth="1"/>
    <col min="9" max="9" width="14.7109375" style="4" customWidth="1"/>
    <col min="10" max="10" width="14" style="4" customWidth="1"/>
    <col min="11" max="11" width="12.140625" style="4" customWidth="1"/>
    <col min="12" max="16384" width="9.140625" style="4"/>
  </cols>
  <sheetData>
    <row r="3" spans="2:11" ht="20.100000000000001" customHeight="1">
      <c r="B3" s="313" t="s">
        <v>82</v>
      </c>
      <c r="C3" s="313"/>
      <c r="D3" s="313"/>
      <c r="E3" s="313"/>
      <c r="F3" s="313"/>
      <c r="G3" s="313"/>
      <c r="H3" s="313"/>
      <c r="I3" s="313"/>
      <c r="J3" s="313"/>
      <c r="K3" s="313"/>
    </row>
    <row r="4" spans="2:11" ht="20.100000000000001" customHeight="1">
      <c r="B4" s="313"/>
      <c r="C4" s="313"/>
      <c r="D4" s="313"/>
      <c r="E4" s="313"/>
      <c r="F4" s="313"/>
      <c r="G4" s="313"/>
      <c r="H4" s="313"/>
      <c r="I4" s="313"/>
      <c r="J4" s="313"/>
      <c r="K4" s="313"/>
    </row>
    <row r="5" spans="2:11" ht="20.100000000000001" customHeight="1">
      <c r="B5" s="313"/>
      <c r="C5" s="313"/>
      <c r="D5" s="313"/>
      <c r="E5" s="313"/>
      <c r="F5" s="313"/>
      <c r="G5" s="313"/>
      <c r="H5" s="313"/>
      <c r="I5" s="313"/>
      <c r="J5" s="313"/>
      <c r="K5" s="313"/>
    </row>
    <row r="6" spans="2:11" ht="20.100000000000001" customHeight="1">
      <c r="B6" s="253" t="s">
        <v>192</v>
      </c>
      <c r="C6" s="253"/>
      <c r="D6" s="253"/>
      <c r="E6" s="253"/>
      <c r="F6" s="253"/>
      <c r="G6" s="253"/>
      <c r="H6" s="253"/>
      <c r="I6" s="253"/>
      <c r="J6" s="253"/>
      <c r="K6" s="253"/>
    </row>
    <row r="7" spans="2:11" ht="20.100000000000001" customHeight="1" thickBot="1"/>
    <row r="8" spans="2:11" ht="45" customHeight="1">
      <c r="B8" s="62" t="s">
        <v>83</v>
      </c>
      <c r="C8" s="295" t="s">
        <v>84</v>
      </c>
      <c r="D8" s="295"/>
      <c r="E8" s="295"/>
      <c r="F8" s="295"/>
      <c r="G8" s="295"/>
      <c r="H8" s="295"/>
      <c r="I8" s="45" t="s">
        <v>195</v>
      </c>
      <c r="J8" s="46" t="s">
        <v>197</v>
      </c>
      <c r="K8" s="47" t="s">
        <v>87</v>
      </c>
    </row>
    <row r="9" spans="2:11" ht="20.100000000000001" customHeight="1">
      <c r="B9" s="63"/>
      <c r="C9" s="296">
        <v>1</v>
      </c>
      <c r="D9" s="297"/>
      <c r="E9" s="297"/>
      <c r="F9" s="297"/>
      <c r="G9" s="297"/>
      <c r="H9" s="73"/>
      <c r="I9" s="49">
        <v>2</v>
      </c>
      <c r="J9" s="50">
        <v>3</v>
      </c>
      <c r="K9" s="51" t="s">
        <v>107</v>
      </c>
    </row>
    <row r="10" spans="2:11" ht="20.100000000000001" customHeight="1">
      <c r="B10" s="63" t="s">
        <v>186</v>
      </c>
      <c r="C10" s="302" t="s">
        <v>78</v>
      </c>
      <c r="D10" s="303"/>
      <c r="E10" s="303"/>
      <c r="F10" s="303"/>
      <c r="G10" s="303"/>
      <c r="H10" s="304"/>
      <c r="I10" s="65"/>
      <c r="J10" s="66"/>
      <c r="K10" s="67"/>
    </row>
    <row r="11" spans="2:11" ht="20.100000000000001" customHeight="1">
      <c r="B11" s="64"/>
      <c r="C11" s="305" t="s">
        <v>49</v>
      </c>
      <c r="D11" s="306"/>
      <c r="E11" s="306"/>
      <c r="F11" s="306"/>
      <c r="G11" s="306"/>
      <c r="H11" s="307"/>
      <c r="I11" s="69">
        <f>'POSEBNI DIO '!I21</f>
        <v>163493.71</v>
      </c>
      <c r="J11" s="70">
        <f>'POSEBNI DIO '!J21</f>
        <v>71838.790000000008</v>
      </c>
      <c r="K11" s="200">
        <f>J11/I11*100</f>
        <v>43.939788264637222</v>
      </c>
    </row>
    <row r="12" spans="2:11" ht="20.100000000000001" customHeight="1" thickBot="1">
      <c r="B12" s="80"/>
      <c r="C12" s="308" t="s">
        <v>50</v>
      </c>
      <c r="D12" s="309"/>
      <c r="E12" s="309"/>
      <c r="F12" s="309"/>
      <c r="G12" s="309"/>
      <c r="H12" s="310"/>
      <c r="I12" s="81">
        <f>'POSEBNI DIO '!I122+'POSEBNI DIO '!I186</f>
        <v>163493.71000000002</v>
      </c>
      <c r="J12" s="81">
        <f>'POSEBNI DIO '!J122+'POSEBNI DIO '!J186</f>
        <v>85111.07</v>
      </c>
      <c r="K12" s="385">
        <f>J12/I12*100</f>
        <v>52.057703014996726</v>
      </c>
    </row>
    <row r="13" spans="2:11" ht="20.100000000000001" customHeight="1">
      <c r="B13" s="97"/>
      <c r="C13" s="100"/>
      <c r="D13" s="100"/>
      <c r="E13" s="100"/>
      <c r="F13" s="100"/>
      <c r="G13" s="100"/>
      <c r="H13" s="100"/>
      <c r="I13" s="98"/>
      <c r="J13" s="98"/>
      <c r="K13" s="102"/>
    </row>
    <row r="14" spans="2:11" ht="20.100000000000001" customHeight="1" thickBot="1">
      <c r="B14" s="97"/>
      <c r="C14" s="100"/>
      <c r="D14" s="100"/>
      <c r="E14" s="100"/>
      <c r="F14" s="100"/>
      <c r="G14" s="100"/>
      <c r="H14" s="100"/>
      <c r="I14" s="98"/>
      <c r="J14" s="98"/>
      <c r="K14" s="102"/>
    </row>
    <row r="15" spans="2:11" ht="47.25" customHeight="1">
      <c r="B15" s="62" t="s">
        <v>83</v>
      </c>
      <c r="C15" s="295" t="s">
        <v>84</v>
      </c>
      <c r="D15" s="295"/>
      <c r="E15" s="295"/>
      <c r="F15" s="295"/>
      <c r="G15" s="295"/>
      <c r="H15" s="295"/>
      <c r="I15" s="45" t="s">
        <v>195</v>
      </c>
      <c r="J15" s="46" t="s">
        <v>197</v>
      </c>
      <c r="K15" s="47" t="s">
        <v>87</v>
      </c>
    </row>
    <row r="16" spans="2:11" ht="20.100000000000001" customHeight="1">
      <c r="B16" s="63"/>
      <c r="C16" s="296">
        <v>1</v>
      </c>
      <c r="D16" s="297"/>
      <c r="E16" s="297"/>
      <c r="F16" s="297"/>
      <c r="G16" s="297"/>
      <c r="H16" s="73"/>
      <c r="I16" s="49">
        <v>2</v>
      </c>
      <c r="J16" s="50">
        <v>3</v>
      </c>
      <c r="K16" s="51" t="s">
        <v>107</v>
      </c>
    </row>
    <row r="17" spans="2:11" ht="20.100000000000001" customHeight="1">
      <c r="B17" s="77" t="s">
        <v>187</v>
      </c>
      <c r="C17" s="298" t="s">
        <v>105</v>
      </c>
      <c r="D17" s="298"/>
      <c r="E17" s="298"/>
      <c r="F17" s="298"/>
      <c r="G17" s="298"/>
      <c r="H17" s="298"/>
      <c r="I17" s="74"/>
      <c r="J17" s="74"/>
      <c r="K17" s="78"/>
    </row>
    <row r="18" spans="2:11" ht="20.100000000000001" customHeight="1">
      <c r="B18" s="79"/>
      <c r="C18" s="299" t="s">
        <v>49</v>
      </c>
      <c r="D18" s="299"/>
      <c r="E18" s="299"/>
      <c r="F18" s="299"/>
      <c r="G18" s="299"/>
      <c r="H18" s="299"/>
      <c r="I18" s="76">
        <f>'POSEBNI DIO '!I29</f>
        <v>26.55</v>
      </c>
      <c r="J18" s="70">
        <f>'POSEBNI DIO '!J28</f>
        <v>0</v>
      </c>
      <c r="K18" s="200">
        <f t="shared" ref="K18:K19" si="0">J18/I18*100</f>
        <v>0</v>
      </c>
    </row>
    <row r="19" spans="2:11" ht="20.100000000000001" customHeight="1" thickBot="1">
      <c r="B19" s="79"/>
      <c r="C19" s="299" t="s">
        <v>50</v>
      </c>
      <c r="D19" s="299"/>
      <c r="E19" s="299"/>
      <c r="F19" s="299"/>
      <c r="G19" s="299"/>
      <c r="H19" s="299"/>
      <c r="I19" s="76">
        <f>'POSEBNI DIO '!I131</f>
        <v>26.55</v>
      </c>
      <c r="J19" s="81">
        <f>'POSEBNI DIO '!J131</f>
        <v>0</v>
      </c>
      <c r="K19" s="200">
        <f t="shared" si="0"/>
        <v>0</v>
      </c>
    </row>
    <row r="21" spans="2:11" ht="20.100000000000001" customHeight="1" thickBot="1"/>
    <row r="22" spans="2:11" ht="45" customHeight="1">
      <c r="B22" s="62" t="s">
        <v>83</v>
      </c>
      <c r="C22" s="295" t="s">
        <v>84</v>
      </c>
      <c r="D22" s="295"/>
      <c r="E22" s="295"/>
      <c r="F22" s="295"/>
      <c r="G22" s="295"/>
      <c r="H22" s="295"/>
      <c r="I22" s="45" t="s">
        <v>195</v>
      </c>
      <c r="J22" s="46" t="s">
        <v>197</v>
      </c>
      <c r="K22" s="47" t="s">
        <v>87</v>
      </c>
    </row>
    <row r="23" spans="2:11" ht="20.100000000000001" customHeight="1">
      <c r="B23" s="63"/>
      <c r="C23" s="296">
        <v>1</v>
      </c>
      <c r="D23" s="297"/>
      <c r="E23" s="297"/>
      <c r="F23" s="297"/>
      <c r="G23" s="297"/>
      <c r="H23" s="73"/>
      <c r="I23" s="49">
        <v>2</v>
      </c>
      <c r="J23" s="50">
        <v>3</v>
      </c>
      <c r="K23" s="51" t="s">
        <v>107</v>
      </c>
    </row>
    <row r="24" spans="2:11" ht="20.100000000000001" customHeight="1">
      <c r="B24" s="77" t="s">
        <v>188</v>
      </c>
      <c r="C24" s="298" t="s">
        <v>79</v>
      </c>
      <c r="D24" s="298"/>
      <c r="E24" s="298"/>
      <c r="F24" s="298"/>
      <c r="G24" s="298"/>
      <c r="H24" s="298"/>
      <c r="I24" s="74"/>
      <c r="J24" s="74"/>
      <c r="K24" s="78"/>
    </row>
    <row r="25" spans="2:11" ht="20.100000000000001" customHeight="1">
      <c r="B25" s="77"/>
      <c r="C25" s="298" t="s">
        <v>88</v>
      </c>
      <c r="D25" s="298"/>
      <c r="E25" s="298"/>
      <c r="F25" s="298"/>
      <c r="G25" s="298"/>
      <c r="H25" s="75"/>
      <c r="I25" s="76">
        <f>'POSEBNI DIO '!I204</f>
        <v>1781.04</v>
      </c>
      <c r="J25" s="76">
        <f>'POSEBNI DIO '!J204</f>
        <v>1781.04</v>
      </c>
      <c r="K25" s="200">
        <f t="shared" ref="K25:K27" si="1">J25/I25*100</f>
        <v>100</v>
      </c>
    </row>
    <row r="26" spans="2:11" ht="20.100000000000001" customHeight="1">
      <c r="B26" s="79"/>
      <c r="C26" s="299" t="s">
        <v>49</v>
      </c>
      <c r="D26" s="299"/>
      <c r="E26" s="299"/>
      <c r="F26" s="299"/>
      <c r="G26" s="299"/>
      <c r="H26" s="299"/>
      <c r="I26" s="76">
        <f>'POSEBNI DIO '!I37</f>
        <v>7498.83</v>
      </c>
      <c r="J26" s="76">
        <f>'POSEBNI DIO '!J37</f>
        <v>2970.82</v>
      </c>
      <c r="K26" s="200">
        <f t="shared" si="1"/>
        <v>39.617113603055415</v>
      </c>
    </row>
    <row r="27" spans="2:11" ht="20.100000000000001" customHeight="1" thickBot="1">
      <c r="B27" s="386"/>
      <c r="C27" s="387" t="s">
        <v>50</v>
      </c>
      <c r="D27" s="387"/>
      <c r="E27" s="387"/>
      <c r="F27" s="387"/>
      <c r="G27" s="387"/>
      <c r="H27" s="387"/>
      <c r="I27" s="388">
        <f>'POSEBNI DIO '!I145+'POSEBNI DIO '!I195</f>
        <v>7498.83</v>
      </c>
      <c r="J27" s="388">
        <f>'POSEBNI DIO '!J145+'POSEBNI DIO '!J195</f>
        <v>2.77</v>
      </c>
      <c r="K27" s="385">
        <f t="shared" si="1"/>
        <v>3.6939095832283171E-2</v>
      </c>
    </row>
    <row r="28" spans="2:11" ht="20.100000000000001" customHeight="1"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2:11" ht="20.100000000000001" customHeight="1" thickBot="1"/>
    <row r="30" spans="2:11" ht="45" customHeight="1">
      <c r="B30" s="62" t="s">
        <v>83</v>
      </c>
      <c r="C30" s="316" t="s">
        <v>84</v>
      </c>
      <c r="D30" s="316"/>
      <c r="E30" s="316"/>
      <c r="F30" s="316"/>
      <c r="G30" s="316"/>
      <c r="H30" s="316"/>
      <c r="I30" s="45" t="s">
        <v>195</v>
      </c>
      <c r="J30" s="46" t="s">
        <v>197</v>
      </c>
      <c r="K30" s="47" t="s">
        <v>87</v>
      </c>
    </row>
    <row r="31" spans="2:11" ht="20.100000000000001" customHeight="1">
      <c r="B31" s="63"/>
      <c r="C31" s="296">
        <v>1</v>
      </c>
      <c r="D31" s="297"/>
      <c r="E31" s="297"/>
      <c r="F31" s="297"/>
      <c r="G31" s="297"/>
      <c r="H31" s="73"/>
      <c r="I31" s="49">
        <v>2</v>
      </c>
      <c r="J31" s="50">
        <v>3</v>
      </c>
      <c r="K31" s="51" t="s">
        <v>107</v>
      </c>
    </row>
    <row r="32" spans="2:11" ht="20.100000000000001" customHeight="1">
      <c r="B32" s="64" t="s">
        <v>189</v>
      </c>
      <c r="C32" s="305" t="s">
        <v>80</v>
      </c>
      <c r="D32" s="306"/>
      <c r="E32" s="306"/>
      <c r="F32" s="306"/>
      <c r="G32" s="306"/>
      <c r="H32" s="307"/>
      <c r="I32" s="65"/>
      <c r="J32" s="66"/>
      <c r="K32" s="67"/>
    </row>
    <row r="33" spans="1:11" ht="20.100000000000001" customHeight="1">
      <c r="B33" s="64"/>
      <c r="C33" s="305" t="s">
        <v>49</v>
      </c>
      <c r="D33" s="306"/>
      <c r="E33" s="306"/>
      <c r="F33" s="306"/>
      <c r="G33" s="306"/>
      <c r="H33" s="307"/>
      <c r="I33" s="69">
        <f>'POSEBNI DIO '!I49</f>
        <v>64522.34</v>
      </c>
      <c r="J33" s="70">
        <f>'POSEBNI DIO '!J49</f>
        <v>25786.92</v>
      </c>
      <c r="K33" s="200">
        <f t="shared" ref="K33:K34" si="2">J33/I33*100</f>
        <v>39.96587848487826</v>
      </c>
    </row>
    <row r="34" spans="1:11" ht="20.100000000000001" customHeight="1" thickBot="1">
      <c r="B34" s="80"/>
      <c r="C34" s="308" t="s">
        <v>50</v>
      </c>
      <c r="D34" s="309"/>
      <c r="E34" s="309"/>
      <c r="F34" s="309"/>
      <c r="G34" s="309"/>
      <c r="H34" s="310"/>
      <c r="I34" s="81">
        <f>'POSEBNI DIO '!I215+'POSEBNI DIO '!I169</f>
        <v>64522.34</v>
      </c>
      <c r="J34" s="81">
        <f>'POSEBNI DIO '!J169+'POSEBNI DIO '!J215</f>
        <v>25715.34</v>
      </c>
      <c r="K34" s="385">
        <f t="shared" si="2"/>
        <v>39.854940164910325</v>
      </c>
    </row>
    <row r="36" spans="1:11" ht="20.100000000000001" customHeight="1" thickBot="1"/>
    <row r="37" spans="1:11" ht="45" customHeight="1">
      <c r="B37" s="62" t="s">
        <v>83</v>
      </c>
      <c r="C37" s="295" t="s">
        <v>84</v>
      </c>
      <c r="D37" s="295"/>
      <c r="E37" s="295"/>
      <c r="F37" s="295"/>
      <c r="G37" s="295"/>
      <c r="H37" s="295"/>
      <c r="I37" s="45" t="s">
        <v>195</v>
      </c>
      <c r="J37" s="46" t="s">
        <v>197</v>
      </c>
      <c r="K37" s="47" t="s">
        <v>87</v>
      </c>
    </row>
    <row r="38" spans="1:11" ht="20.100000000000001" customHeight="1">
      <c r="B38" s="63"/>
      <c r="C38" s="296">
        <v>1</v>
      </c>
      <c r="D38" s="297"/>
      <c r="E38" s="297"/>
      <c r="F38" s="297"/>
      <c r="G38" s="297"/>
      <c r="H38" s="73"/>
      <c r="I38" s="49">
        <v>2</v>
      </c>
      <c r="J38" s="50">
        <v>3</v>
      </c>
      <c r="K38" s="51" t="s">
        <v>107</v>
      </c>
    </row>
    <row r="39" spans="1:11" ht="20.100000000000001" customHeight="1">
      <c r="B39" s="63" t="s">
        <v>228</v>
      </c>
      <c r="C39" s="302" t="s">
        <v>81</v>
      </c>
      <c r="D39" s="303"/>
      <c r="E39" s="303"/>
      <c r="F39" s="303"/>
      <c r="G39" s="303"/>
      <c r="H39" s="304"/>
      <c r="I39" s="65"/>
      <c r="J39" s="66"/>
      <c r="K39" s="67"/>
    </row>
    <row r="40" spans="1:11" ht="20.100000000000001" customHeight="1">
      <c r="B40" s="64"/>
      <c r="C40" s="305" t="s">
        <v>49</v>
      </c>
      <c r="D40" s="306"/>
      <c r="E40" s="306"/>
      <c r="F40" s="306"/>
      <c r="G40" s="306"/>
      <c r="H40" s="307"/>
      <c r="I40" s="69">
        <f>'POSEBNI DIO '!I58</f>
        <v>3981.68</v>
      </c>
      <c r="J40" s="70">
        <f>'POSEBNI DIO '!J58</f>
        <v>0</v>
      </c>
      <c r="K40" s="200">
        <f t="shared" ref="K40:K41" si="3">J40/I40*100</f>
        <v>0</v>
      </c>
    </row>
    <row r="41" spans="1:11" ht="20.100000000000001" customHeight="1" thickBot="1">
      <c r="B41" s="80"/>
      <c r="C41" s="308" t="s">
        <v>50</v>
      </c>
      <c r="D41" s="309"/>
      <c r="E41" s="309"/>
      <c r="F41" s="309"/>
      <c r="G41" s="309"/>
      <c r="H41" s="310"/>
      <c r="I41" s="81">
        <f>'POSEBNI DIO '!I223</f>
        <v>3981.68</v>
      </c>
      <c r="J41" s="81">
        <f>'POSEBNI DIO '!J223</f>
        <v>0</v>
      </c>
      <c r="K41" s="385">
        <f t="shared" si="3"/>
        <v>0</v>
      </c>
    </row>
    <row r="43" spans="1:11" ht="20.100000000000001" customHeight="1" thickBot="1"/>
    <row r="44" spans="1:11" ht="20.100000000000001" customHeight="1">
      <c r="B44" s="314" t="s">
        <v>85</v>
      </c>
      <c r="C44" s="315"/>
      <c r="D44" s="315"/>
      <c r="E44" s="315"/>
      <c r="F44" s="315"/>
      <c r="G44" s="315"/>
      <c r="H44" s="315"/>
      <c r="I44" s="32">
        <f>I11+I26+I33+I40+I18</f>
        <v>239523.10999999996</v>
      </c>
      <c r="J44" s="32">
        <f>J11+J26+J33+J40</f>
        <v>100596.53000000001</v>
      </c>
      <c r="K44" s="375">
        <f t="shared" ref="K44:K47" si="4">J44/I44*100</f>
        <v>41.99867394841359</v>
      </c>
    </row>
    <row r="45" spans="1:11" ht="20.100000000000001" customHeight="1">
      <c r="B45" s="300" t="s">
        <v>86</v>
      </c>
      <c r="C45" s="301"/>
      <c r="D45" s="301"/>
      <c r="E45" s="301"/>
      <c r="F45" s="301"/>
      <c r="G45" s="301"/>
      <c r="H45" s="82"/>
      <c r="I45" s="83">
        <f>I12+I27+I34+I41+I19</f>
        <v>239523.11</v>
      </c>
      <c r="J45" s="83">
        <f>J12+J27+J34+J41+J19+J25</f>
        <v>112610.22</v>
      </c>
      <c r="K45" s="376">
        <f t="shared" si="4"/>
        <v>47.014344461375778</v>
      </c>
    </row>
    <row r="46" spans="1:11" ht="20.100000000000001" customHeight="1" thickBot="1">
      <c r="B46" s="382" t="s">
        <v>199</v>
      </c>
      <c r="C46" s="383"/>
      <c r="D46" s="383"/>
      <c r="E46" s="383"/>
      <c r="F46" s="383"/>
      <c r="G46" s="383"/>
      <c r="H46" s="384"/>
      <c r="I46" s="60">
        <f>I25</f>
        <v>1781.04</v>
      </c>
      <c r="J46" s="60">
        <f>J25</f>
        <v>1781.04</v>
      </c>
      <c r="K46" s="377">
        <f t="shared" si="4"/>
        <v>100</v>
      </c>
    </row>
    <row r="47" spans="1:11" ht="20.100000000000001" customHeight="1" thickBot="1">
      <c r="B47" s="378" t="s">
        <v>198</v>
      </c>
      <c r="C47" s="379"/>
      <c r="D47" s="379"/>
      <c r="E47" s="379"/>
      <c r="F47" s="379"/>
      <c r="G47" s="379"/>
      <c r="H47" s="380"/>
      <c r="I47" s="37">
        <f>I11+I26+I33+I40+I18+I46</f>
        <v>241304.14999999997</v>
      </c>
      <c r="J47" s="37">
        <f>J11+J26+J33+J40+J18+J46</f>
        <v>102377.57</v>
      </c>
      <c r="K47" s="381">
        <f t="shared" si="4"/>
        <v>42.426775503032175</v>
      </c>
    </row>
    <row r="48" spans="1:11" ht="20.100000000000001" customHeight="1">
      <c r="A48" s="36"/>
      <c r="B48" s="294"/>
      <c r="C48" s="294"/>
      <c r="D48" s="40"/>
      <c r="E48" s="40"/>
      <c r="F48" s="40"/>
      <c r="G48" s="41"/>
    </row>
    <row r="49" spans="1:7" ht="20.100000000000001" customHeight="1">
      <c r="A49" s="36"/>
      <c r="D49" s="40"/>
      <c r="E49" s="40"/>
      <c r="F49" s="40"/>
      <c r="G49" s="41"/>
    </row>
    <row r="50" spans="1:7" ht="20.100000000000001" customHeight="1">
      <c r="A50" s="36"/>
      <c r="D50" s="40"/>
      <c r="E50" s="40"/>
      <c r="F50" s="40"/>
      <c r="G50" s="41"/>
    </row>
    <row r="51" spans="1:7" ht="20.100000000000001" customHeight="1">
      <c r="A51" s="36"/>
      <c r="D51" s="40"/>
      <c r="E51" s="40"/>
      <c r="F51" s="40"/>
      <c r="G51" s="41"/>
    </row>
    <row r="52" spans="1:7" ht="20.100000000000001" customHeight="1">
      <c r="A52" s="36"/>
      <c r="B52" s="311"/>
      <c r="C52" s="311"/>
      <c r="D52" s="40"/>
      <c r="E52" s="40"/>
      <c r="F52" s="40"/>
      <c r="G52" s="41"/>
    </row>
    <row r="53" spans="1:7" ht="20.100000000000001" customHeight="1">
      <c r="A53" s="42"/>
      <c r="B53" s="312"/>
      <c r="C53" s="312"/>
      <c r="D53" s="43"/>
      <c r="E53" s="43"/>
      <c r="F53" s="43"/>
      <c r="G53" s="41"/>
    </row>
    <row r="54" spans="1:7" ht="20.100000000000001" customHeight="1">
      <c r="A54" s="42"/>
      <c r="B54" s="312"/>
      <c r="C54" s="312"/>
      <c r="D54" s="43"/>
      <c r="E54" s="43"/>
      <c r="F54" s="43"/>
      <c r="G54" s="41"/>
    </row>
    <row r="55" spans="1:7" ht="20.100000000000001" customHeight="1">
      <c r="A55" s="36"/>
      <c r="B55" s="294"/>
      <c r="C55" s="294"/>
      <c r="D55" s="40"/>
      <c r="E55" s="40"/>
      <c r="F55" s="40"/>
      <c r="G55" s="41"/>
    </row>
    <row r="56" spans="1:7" ht="20.100000000000001" customHeight="1">
      <c r="A56" s="21"/>
      <c r="B56" s="21"/>
      <c r="C56" s="21"/>
      <c r="D56" s="21"/>
      <c r="E56" s="21"/>
      <c r="F56" s="21"/>
      <c r="G56" s="21"/>
    </row>
    <row r="57" spans="1:7" ht="20.100000000000001" customHeight="1">
      <c r="A57" s="21"/>
      <c r="B57" s="21"/>
      <c r="C57" s="21"/>
      <c r="D57" s="21"/>
      <c r="E57" s="21"/>
      <c r="F57" s="21"/>
      <c r="G57" s="21"/>
    </row>
    <row r="58" spans="1:7" ht="20.100000000000001" customHeight="1">
      <c r="A58" s="21"/>
      <c r="B58" s="21"/>
      <c r="C58" s="21"/>
      <c r="D58" s="21"/>
      <c r="E58" s="21"/>
      <c r="F58" s="21"/>
      <c r="G58" s="21"/>
    </row>
    <row r="59" spans="1:7" ht="20.100000000000001" customHeight="1">
      <c r="A59" s="21"/>
      <c r="B59" s="21"/>
      <c r="C59" s="21"/>
      <c r="D59" s="21"/>
      <c r="E59" s="21"/>
      <c r="F59" s="21"/>
      <c r="G59" s="21"/>
    </row>
    <row r="60" spans="1:7" ht="20.100000000000001" customHeight="1">
      <c r="A60" s="21"/>
      <c r="B60" s="21"/>
      <c r="C60" s="21"/>
      <c r="D60" s="21"/>
      <c r="E60" s="21"/>
      <c r="F60" s="21"/>
      <c r="G60" s="21"/>
    </row>
  </sheetData>
  <mergeCells count="37">
    <mergeCell ref="B52:C52"/>
    <mergeCell ref="B53:C53"/>
    <mergeCell ref="B54:C54"/>
    <mergeCell ref="B55:C55"/>
    <mergeCell ref="B3:K5"/>
    <mergeCell ref="C8:H8"/>
    <mergeCell ref="C10:H10"/>
    <mergeCell ref="C11:H11"/>
    <mergeCell ref="C12:H12"/>
    <mergeCell ref="B44:H44"/>
    <mergeCell ref="C30:H30"/>
    <mergeCell ref="C32:H32"/>
    <mergeCell ref="C33:H33"/>
    <mergeCell ref="C34:H34"/>
    <mergeCell ref="B45:G45"/>
    <mergeCell ref="B47:G47"/>
    <mergeCell ref="C37:H37"/>
    <mergeCell ref="C39:H39"/>
    <mergeCell ref="C40:H40"/>
    <mergeCell ref="C41:H41"/>
    <mergeCell ref="C38:G38"/>
    <mergeCell ref="B6:K6"/>
    <mergeCell ref="B48:C48"/>
    <mergeCell ref="C22:H22"/>
    <mergeCell ref="C9:G9"/>
    <mergeCell ref="C23:G23"/>
    <mergeCell ref="C31:G31"/>
    <mergeCell ref="C25:G25"/>
    <mergeCell ref="C24:H24"/>
    <mergeCell ref="C26:H26"/>
    <mergeCell ref="C27:H27"/>
    <mergeCell ref="C15:H15"/>
    <mergeCell ref="C16:G16"/>
    <mergeCell ref="C17:H17"/>
    <mergeCell ref="C18:H18"/>
    <mergeCell ref="C19:H19"/>
    <mergeCell ref="B46:G46"/>
  </mergeCells>
  <pageMargins left="0.7" right="0.7" top="0.75" bottom="0.75" header="0.3" footer="0.3"/>
  <pageSetup paperSize="9" scale="5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4"/>
  <sheetViews>
    <sheetView workbookViewId="0">
      <selection activeCell="F25" sqref="F25"/>
    </sheetView>
  </sheetViews>
  <sheetFormatPr defaultRowHeight="15.75"/>
  <cols>
    <col min="1" max="1" width="25.42578125" style="4" customWidth="1"/>
    <col min="2" max="2" width="9.140625" style="4"/>
    <col min="3" max="3" width="41.85546875" style="4" customWidth="1"/>
    <col min="4" max="4" width="16.85546875" style="4" customWidth="1"/>
    <col min="5" max="5" width="13.85546875" style="4" customWidth="1"/>
    <col min="6" max="6" width="15.7109375" style="4" customWidth="1"/>
    <col min="7" max="7" width="11.42578125" style="4" customWidth="1"/>
    <col min="8" max="8" width="12.42578125" style="4" customWidth="1"/>
    <col min="9" max="16384" width="9.140625" style="4"/>
  </cols>
  <sheetData>
    <row r="1" spans="1:13">
      <c r="A1" s="3"/>
      <c r="B1" s="3"/>
      <c r="C1" s="3"/>
      <c r="D1" s="3"/>
      <c r="E1" s="3"/>
      <c r="F1" s="3"/>
      <c r="G1" s="3"/>
    </row>
    <row r="2" spans="1:13">
      <c r="A2" s="253"/>
      <c r="B2" s="253"/>
      <c r="C2" s="253"/>
      <c r="D2" s="253"/>
      <c r="E2" s="253"/>
      <c r="F2" s="253"/>
      <c r="G2" s="253"/>
    </row>
    <row r="3" spans="1:13">
      <c r="A3" s="253" t="s">
        <v>122</v>
      </c>
      <c r="B3" s="253"/>
      <c r="C3" s="253"/>
      <c r="D3" s="253"/>
      <c r="E3" s="253"/>
      <c r="F3" s="253"/>
      <c r="G3" s="253"/>
    </row>
    <row r="4" spans="1:13">
      <c r="A4" s="253" t="s">
        <v>123</v>
      </c>
      <c r="B4" s="253"/>
      <c r="C4" s="253"/>
      <c r="D4" s="253"/>
      <c r="E4" s="253"/>
      <c r="F4" s="253"/>
      <c r="G4" s="253"/>
    </row>
    <row r="5" spans="1:13">
      <c r="A5" s="3"/>
      <c r="B5" s="3"/>
      <c r="C5" s="3"/>
      <c r="D5" s="3"/>
      <c r="E5" s="3"/>
      <c r="F5" s="3"/>
      <c r="G5" s="3"/>
    </row>
    <row r="6" spans="1:13">
      <c r="A6" s="253" t="s">
        <v>192</v>
      </c>
      <c r="B6" s="253"/>
      <c r="C6" s="253"/>
      <c r="D6" s="253"/>
      <c r="E6" s="253"/>
      <c r="F6" s="253"/>
      <c r="G6" s="253"/>
      <c r="H6" s="253"/>
    </row>
    <row r="7" spans="1:13">
      <c r="A7" s="3"/>
      <c r="B7" s="3"/>
      <c r="C7" s="3"/>
      <c r="D7" s="3"/>
      <c r="E7" s="3"/>
      <c r="F7" s="3"/>
      <c r="G7" s="3"/>
    </row>
    <row r="8" spans="1:13">
      <c r="A8" s="253" t="s">
        <v>211</v>
      </c>
      <c r="B8" s="253"/>
      <c r="C8" s="253"/>
      <c r="D8" s="253"/>
      <c r="E8" s="253"/>
      <c r="F8" s="253"/>
      <c r="G8" s="253"/>
    </row>
    <row r="9" spans="1:13">
      <c r="A9" s="253" t="s">
        <v>124</v>
      </c>
      <c r="B9" s="253"/>
      <c r="C9" s="253"/>
      <c r="D9" s="253"/>
      <c r="E9" s="253"/>
      <c r="F9" s="253"/>
      <c r="G9" s="253"/>
    </row>
    <row r="10" spans="1:13" ht="16.5" thickBot="1"/>
    <row r="11" spans="1:13" ht="31.5">
      <c r="A11" s="116" t="s">
        <v>125</v>
      </c>
      <c r="B11" s="256" t="s">
        <v>126</v>
      </c>
      <c r="C11" s="256"/>
      <c r="D11" s="108" t="s">
        <v>127</v>
      </c>
      <c r="E11" s="108" t="s">
        <v>128</v>
      </c>
      <c r="F11" s="108" t="s">
        <v>129</v>
      </c>
      <c r="G11" s="176" t="s">
        <v>18</v>
      </c>
      <c r="H11" s="167" t="s">
        <v>18</v>
      </c>
      <c r="I11" s="5"/>
      <c r="J11" s="5"/>
      <c r="K11" s="5"/>
      <c r="L11" s="5"/>
      <c r="M11" s="5"/>
    </row>
    <row r="12" spans="1:13" ht="16.5" thickBot="1">
      <c r="A12" s="2"/>
      <c r="B12" s="317">
        <v>1</v>
      </c>
      <c r="C12" s="317"/>
      <c r="D12" s="111">
        <v>2</v>
      </c>
      <c r="E12" s="111">
        <v>3</v>
      </c>
      <c r="F12" s="111">
        <v>4</v>
      </c>
      <c r="G12" s="117" t="s">
        <v>48</v>
      </c>
      <c r="H12" s="118" t="s">
        <v>111</v>
      </c>
    </row>
    <row r="13" spans="1:13" ht="30" customHeight="1">
      <c r="A13" s="119" t="s">
        <v>130</v>
      </c>
      <c r="B13" s="318" t="s">
        <v>131</v>
      </c>
      <c r="C13" s="318"/>
      <c r="D13" s="120">
        <f>D14</f>
        <v>98972.849999999991</v>
      </c>
      <c r="E13" s="120">
        <f>E14</f>
        <v>257817.74000000002</v>
      </c>
      <c r="F13" s="120">
        <f>F14</f>
        <v>112610.21999999999</v>
      </c>
      <c r="G13" s="227">
        <f>F13/E13*100</f>
        <v>43.678227882999821</v>
      </c>
      <c r="H13" s="228">
        <f>F13/D13*100</f>
        <v>113.77889997105267</v>
      </c>
    </row>
    <row r="14" spans="1:13" ht="30" customHeight="1" thickBot="1">
      <c r="A14" s="389" t="s">
        <v>132</v>
      </c>
      <c r="B14" s="390" t="s">
        <v>133</v>
      </c>
      <c r="C14" s="391"/>
      <c r="D14" s="392">
        <f>SAŽETAK!H13</f>
        <v>98972.849999999991</v>
      </c>
      <c r="E14" s="392">
        <f>SAŽETAK!I13</f>
        <v>257817.74000000002</v>
      </c>
      <c r="F14" s="392">
        <f>SAŽETAK!J13</f>
        <v>112610.21999999999</v>
      </c>
      <c r="G14" s="393">
        <f>F14/E14*100</f>
        <v>43.678227882999821</v>
      </c>
      <c r="H14" s="394">
        <f>F14/D14*100</f>
        <v>113.77889997105267</v>
      </c>
    </row>
  </sheetData>
  <mergeCells count="10">
    <mergeCell ref="B12:C12"/>
    <mergeCell ref="B13:C13"/>
    <mergeCell ref="B14:C14"/>
    <mergeCell ref="B11:C11"/>
    <mergeCell ref="A2:G2"/>
    <mergeCell ref="A3:G3"/>
    <mergeCell ref="A4:G4"/>
    <mergeCell ref="A8:G8"/>
    <mergeCell ref="A9:G9"/>
    <mergeCell ref="A6:H6"/>
  </mergeCells>
  <pageMargins left="0.7" right="0.7" top="0.75" bottom="0.75" header="0.3" footer="0.3"/>
  <pageSetup paperSize="9" scale="9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38"/>
  <sheetViews>
    <sheetView workbookViewId="0">
      <selection activeCell="G6" sqref="G6"/>
    </sheetView>
  </sheetViews>
  <sheetFormatPr defaultRowHeight="15.75"/>
  <cols>
    <col min="1" max="2" width="12.85546875" style="4" customWidth="1"/>
    <col min="3" max="3" width="9.140625" style="4"/>
    <col min="4" max="4" width="41.85546875" style="4" customWidth="1"/>
    <col min="5" max="5" width="16.140625" style="4" customWidth="1"/>
    <col min="6" max="6" width="13.85546875" style="4" customWidth="1"/>
    <col min="7" max="7" width="15.7109375" style="4" customWidth="1"/>
    <col min="8" max="8" width="11.42578125" style="4" customWidth="1"/>
    <col min="9" max="9" width="12.42578125" style="4" customWidth="1"/>
    <col min="10" max="16384" width="9.140625" style="4"/>
  </cols>
  <sheetData>
    <row r="1" spans="1:9">
      <c r="A1" s="3"/>
      <c r="B1" s="3"/>
      <c r="C1" s="3"/>
      <c r="D1" s="3"/>
      <c r="E1" s="3"/>
      <c r="F1" s="3"/>
      <c r="G1" s="3"/>
      <c r="H1" s="3"/>
    </row>
    <row r="2" spans="1:9">
      <c r="A2" s="253"/>
      <c r="B2" s="253"/>
      <c r="C2" s="253"/>
      <c r="D2" s="253"/>
      <c r="E2" s="253"/>
      <c r="F2" s="253"/>
      <c r="G2" s="253"/>
      <c r="H2" s="253"/>
    </row>
    <row r="3" spans="1:9">
      <c r="A3" s="253" t="s">
        <v>122</v>
      </c>
      <c r="B3" s="253"/>
      <c r="C3" s="253"/>
      <c r="D3" s="253"/>
      <c r="E3" s="253"/>
      <c r="F3" s="253"/>
      <c r="G3" s="253"/>
      <c r="H3" s="253"/>
      <c r="I3" s="253"/>
    </row>
    <row r="4" spans="1:9">
      <c r="A4" s="253"/>
      <c r="B4" s="253"/>
      <c r="C4" s="253"/>
      <c r="D4" s="253"/>
      <c r="E4" s="253"/>
      <c r="F4" s="253"/>
      <c r="G4" s="253"/>
      <c r="H4" s="253"/>
    </row>
    <row r="5" spans="1:9">
      <c r="A5" s="322" t="s">
        <v>13</v>
      </c>
      <c r="B5" s="322"/>
      <c r="C5" s="322"/>
      <c r="D5" s="322"/>
      <c r="E5" s="322"/>
      <c r="F5" s="322"/>
      <c r="G5" s="322"/>
      <c r="H5" s="323"/>
      <c r="I5" s="323"/>
    </row>
    <row r="6" spans="1:9">
      <c r="A6" s="3"/>
      <c r="B6" s="3"/>
      <c r="C6" s="3"/>
      <c r="D6" s="3"/>
      <c r="E6" s="3"/>
      <c r="F6" s="3"/>
      <c r="G6" s="3"/>
      <c r="H6" s="3"/>
    </row>
    <row r="7" spans="1:9">
      <c r="A7" s="253" t="s">
        <v>192</v>
      </c>
      <c r="B7" s="253"/>
      <c r="C7" s="253"/>
      <c r="D7" s="253"/>
      <c r="E7" s="253"/>
      <c r="F7" s="253"/>
      <c r="G7" s="253"/>
      <c r="H7" s="253"/>
      <c r="I7" s="253"/>
    </row>
    <row r="8" spans="1:9">
      <c r="A8" s="3"/>
      <c r="B8" s="3"/>
      <c r="C8" s="3"/>
      <c r="D8" s="3"/>
      <c r="E8" s="3"/>
      <c r="F8" s="3"/>
      <c r="G8" s="3"/>
      <c r="H8" s="3"/>
    </row>
    <row r="9" spans="1:9">
      <c r="A9" s="253" t="s">
        <v>237</v>
      </c>
      <c r="B9" s="253"/>
      <c r="C9" s="253"/>
      <c r="D9" s="253"/>
      <c r="E9" s="253"/>
      <c r="F9" s="253"/>
      <c r="G9" s="253"/>
      <c r="H9" s="253"/>
      <c r="I9" s="253"/>
    </row>
    <row r="10" spans="1:9">
      <c r="A10" s="253" t="s">
        <v>134</v>
      </c>
      <c r="B10" s="253"/>
      <c r="C10" s="253"/>
      <c r="D10" s="253"/>
      <c r="E10" s="253"/>
      <c r="F10" s="253"/>
      <c r="G10" s="253"/>
      <c r="H10" s="253"/>
      <c r="I10" s="253"/>
    </row>
    <row r="11" spans="1:9">
      <c r="A11" s="319"/>
      <c r="B11" s="320"/>
      <c r="C11" s="320"/>
      <c r="D11" s="320"/>
      <c r="E11" s="320"/>
      <c r="F11" s="320"/>
      <c r="G11" s="320"/>
      <c r="H11" s="320"/>
      <c r="I11" s="320"/>
    </row>
    <row r="12" spans="1:9" ht="30">
      <c r="A12" s="121" t="s">
        <v>135</v>
      </c>
      <c r="B12" s="121" t="s">
        <v>136</v>
      </c>
      <c r="C12" s="121" t="s">
        <v>137</v>
      </c>
      <c r="D12" s="121" t="s">
        <v>138</v>
      </c>
      <c r="E12" s="121" t="s">
        <v>208</v>
      </c>
      <c r="F12" s="121" t="s">
        <v>209</v>
      </c>
      <c r="G12" s="121" t="s">
        <v>210</v>
      </c>
      <c r="H12" s="121" t="s">
        <v>87</v>
      </c>
      <c r="I12" s="121" t="s">
        <v>87</v>
      </c>
    </row>
    <row r="13" spans="1:9">
      <c r="A13" s="321">
        <v>1</v>
      </c>
      <c r="B13" s="321"/>
      <c r="C13" s="321"/>
      <c r="D13" s="321"/>
      <c r="E13" s="122">
        <v>2</v>
      </c>
      <c r="F13" s="122">
        <v>3</v>
      </c>
      <c r="G13" s="122">
        <v>4</v>
      </c>
      <c r="H13" s="122" t="s">
        <v>139</v>
      </c>
      <c r="I13" s="122" t="s">
        <v>140</v>
      </c>
    </row>
    <row r="14" spans="1:9" ht="31.5">
      <c r="A14" s="123">
        <v>8</v>
      </c>
      <c r="B14" s="124"/>
      <c r="C14" s="124"/>
      <c r="D14" s="124" t="s">
        <v>141</v>
      </c>
      <c r="E14" s="213">
        <f>SUM(E15)</f>
        <v>0</v>
      </c>
      <c r="F14" s="213">
        <f t="shared" ref="F14:G16" si="0">SUM(F15)</f>
        <v>0</v>
      </c>
      <c r="G14" s="213">
        <f t="shared" si="0"/>
        <v>0</v>
      </c>
      <c r="H14" s="223">
        <v>0</v>
      </c>
      <c r="I14" s="223">
        <v>0</v>
      </c>
    </row>
    <row r="15" spans="1:9">
      <c r="A15" s="125"/>
      <c r="B15" s="126">
        <v>84</v>
      </c>
      <c r="C15" s="127"/>
      <c r="D15" s="128" t="s">
        <v>142</v>
      </c>
      <c r="E15" s="214">
        <f>SUM(E16)</f>
        <v>0</v>
      </c>
      <c r="F15" s="214">
        <v>0</v>
      </c>
      <c r="G15" s="214">
        <f t="shared" si="0"/>
        <v>0</v>
      </c>
      <c r="H15" s="224">
        <v>0</v>
      </c>
      <c r="I15" s="224">
        <v>0</v>
      </c>
    </row>
    <row r="16" spans="1:9" ht="47.25">
      <c r="A16" s="125"/>
      <c r="B16" s="129" t="s">
        <v>143</v>
      </c>
      <c r="C16" s="130"/>
      <c r="D16" s="131" t="s">
        <v>144</v>
      </c>
      <c r="E16" s="215">
        <f>SUM(E17)</f>
        <v>0</v>
      </c>
      <c r="F16" s="215">
        <v>0</v>
      </c>
      <c r="G16" s="215">
        <f t="shared" si="0"/>
        <v>0</v>
      </c>
      <c r="H16" s="224"/>
      <c r="I16" s="224"/>
    </row>
    <row r="17" spans="1:9" ht="31.5">
      <c r="A17" s="132"/>
      <c r="B17" s="133">
        <v>8422</v>
      </c>
      <c r="C17" s="134"/>
      <c r="D17" s="135" t="s">
        <v>145</v>
      </c>
      <c r="E17" s="216">
        <v>0</v>
      </c>
      <c r="F17" s="216">
        <v>0</v>
      </c>
      <c r="G17" s="217">
        <v>0</v>
      </c>
      <c r="H17" s="225"/>
      <c r="I17" s="225"/>
    </row>
    <row r="18" spans="1:9">
      <c r="A18" s="136"/>
      <c r="B18" s="137"/>
      <c r="C18" s="138">
        <v>81</v>
      </c>
      <c r="D18" s="139" t="s">
        <v>146</v>
      </c>
      <c r="E18" s="218">
        <f>SUM(E14)</f>
        <v>0</v>
      </c>
      <c r="F18" s="218">
        <f t="shared" ref="F18:G18" si="1">SUM(F14)</f>
        <v>0</v>
      </c>
      <c r="G18" s="218">
        <f t="shared" si="1"/>
        <v>0</v>
      </c>
      <c r="H18" s="226"/>
      <c r="I18" s="226"/>
    </row>
    <row r="19" spans="1:9" ht="31.5">
      <c r="A19" s="140">
        <v>5</v>
      </c>
      <c r="B19" s="141"/>
      <c r="C19" s="142"/>
      <c r="D19" s="143" t="s">
        <v>147</v>
      </c>
      <c r="E19" s="219">
        <f>SUM(E20)</f>
        <v>0</v>
      </c>
      <c r="F19" s="219">
        <f t="shared" ref="F19:G21" si="2">SUM(F20)</f>
        <v>0</v>
      </c>
      <c r="G19" s="219">
        <f t="shared" si="2"/>
        <v>0</v>
      </c>
      <c r="H19" s="223">
        <v>0</v>
      </c>
      <c r="I19" s="223">
        <v>0</v>
      </c>
    </row>
    <row r="20" spans="1:9" ht="31.5">
      <c r="A20" s="144"/>
      <c r="B20" s="144">
        <v>54</v>
      </c>
      <c r="C20" s="145"/>
      <c r="D20" s="146" t="s">
        <v>148</v>
      </c>
      <c r="E20" s="220">
        <f>SUM(E21)</f>
        <v>0</v>
      </c>
      <c r="F20" s="220">
        <v>0</v>
      </c>
      <c r="G20" s="220">
        <f t="shared" si="2"/>
        <v>0</v>
      </c>
      <c r="H20" s="224">
        <v>0</v>
      </c>
      <c r="I20" s="224">
        <v>0</v>
      </c>
    </row>
    <row r="21" spans="1:9" ht="47.25">
      <c r="A21" s="144"/>
      <c r="B21" s="144" t="s">
        <v>149</v>
      </c>
      <c r="C21" s="145"/>
      <c r="D21" s="147" t="s">
        <v>150</v>
      </c>
      <c r="E21" s="220">
        <f>SUM(E22)</f>
        <v>0</v>
      </c>
      <c r="F21" s="220">
        <v>0</v>
      </c>
      <c r="G21" s="220">
        <f t="shared" si="2"/>
        <v>0</v>
      </c>
      <c r="H21" s="224"/>
      <c r="I21" s="224"/>
    </row>
    <row r="22" spans="1:9" ht="31.5">
      <c r="A22" s="148"/>
      <c r="B22" s="148" t="s">
        <v>151</v>
      </c>
      <c r="C22" s="149"/>
      <c r="D22" s="150" t="s">
        <v>152</v>
      </c>
      <c r="E22" s="221">
        <v>0</v>
      </c>
      <c r="F22" s="221">
        <v>0</v>
      </c>
      <c r="G22" s="222">
        <v>0</v>
      </c>
      <c r="H22" s="226"/>
      <c r="I22" s="226"/>
    </row>
    <row r="23" spans="1:9">
      <c r="A23" s="110"/>
      <c r="B23" s="110"/>
      <c r="C23" s="110"/>
      <c r="D23" s="110"/>
      <c r="E23" s="110"/>
      <c r="F23" s="110"/>
      <c r="G23" s="110"/>
      <c r="H23" s="110"/>
    </row>
    <row r="24" spans="1:9">
      <c r="A24" s="110"/>
      <c r="B24" s="110"/>
      <c r="C24" s="110"/>
      <c r="D24" s="110"/>
      <c r="E24" s="110"/>
      <c r="F24" s="110"/>
      <c r="G24" s="110"/>
      <c r="H24" s="110"/>
    </row>
    <row r="25" spans="1:9">
      <c r="A25" s="110"/>
      <c r="B25" s="110"/>
      <c r="C25" s="110"/>
      <c r="D25" s="110"/>
      <c r="E25" s="110"/>
      <c r="F25" s="110"/>
      <c r="G25" s="110"/>
      <c r="H25" s="110"/>
    </row>
    <row r="26" spans="1:9">
      <c r="A26" s="110"/>
      <c r="B26" s="110"/>
      <c r="C26" s="110"/>
      <c r="D26" s="110"/>
      <c r="E26" s="110"/>
      <c r="F26" s="110"/>
      <c r="G26" s="110"/>
      <c r="H26" s="110"/>
    </row>
    <row r="27" spans="1:9">
      <c r="A27" s="110"/>
      <c r="B27" s="110"/>
      <c r="C27" s="110"/>
      <c r="D27" s="110"/>
      <c r="E27" s="110"/>
      <c r="F27" s="110"/>
      <c r="G27" s="110"/>
      <c r="H27" s="110"/>
    </row>
    <row r="28" spans="1:9">
      <c r="A28" s="110"/>
      <c r="B28" s="110"/>
      <c r="C28" s="110"/>
      <c r="D28" s="110"/>
      <c r="E28" s="110"/>
      <c r="F28" s="110"/>
      <c r="G28" s="110"/>
      <c r="H28" s="110"/>
    </row>
    <row r="29" spans="1:9">
      <c r="A29" s="110"/>
      <c r="B29" s="110"/>
      <c r="C29" s="110"/>
      <c r="D29" s="110"/>
      <c r="E29" s="110"/>
      <c r="F29" s="110"/>
      <c r="G29" s="110"/>
      <c r="H29" s="110"/>
    </row>
    <row r="30" spans="1:9">
      <c r="A30" s="110"/>
      <c r="B30" s="110"/>
      <c r="C30" s="110"/>
      <c r="D30" s="110"/>
      <c r="E30" s="110"/>
      <c r="F30" s="110"/>
      <c r="G30" s="110"/>
      <c r="H30" s="110"/>
    </row>
    <row r="31" spans="1:9">
      <c r="A31" s="110"/>
      <c r="B31" s="110"/>
      <c r="C31" s="110"/>
      <c r="D31" s="110"/>
      <c r="E31" s="110"/>
      <c r="F31" s="110"/>
      <c r="G31" s="110"/>
      <c r="H31" s="110"/>
    </row>
    <row r="32" spans="1:9">
      <c r="A32" s="110"/>
      <c r="B32" s="110"/>
      <c r="C32" s="110"/>
      <c r="D32" s="110"/>
      <c r="E32" s="110"/>
      <c r="F32" s="110"/>
      <c r="G32" s="110"/>
      <c r="H32" s="110"/>
    </row>
    <row r="33" spans="1:14">
      <c r="A33" s="110"/>
      <c r="B33" s="110"/>
      <c r="C33" s="110"/>
      <c r="D33" s="110"/>
      <c r="E33" s="110"/>
      <c r="F33" s="110"/>
      <c r="G33" s="110"/>
      <c r="H33" s="110"/>
    </row>
    <row r="34" spans="1:14">
      <c r="A34" s="110"/>
      <c r="B34" s="110"/>
      <c r="C34" s="110"/>
      <c r="D34" s="110"/>
      <c r="E34" s="110"/>
      <c r="F34" s="110"/>
      <c r="G34" s="110"/>
      <c r="H34" s="110"/>
    </row>
    <row r="35" spans="1:14">
      <c r="A35" s="110"/>
      <c r="B35" s="110"/>
      <c r="C35" s="110"/>
      <c r="D35" s="110"/>
      <c r="E35" s="110"/>
      <c r="F35" s="110"/>
      <c r="G35" s="110"/>
      <c r="H35" s="110"/>
    </row>
    <row r="36" spans="1:14">
      <c r="A36" s="110"/>
      <c r="B36" s="110"/>
      <c r="C36" s="110"/>
      <c r="D36" s="110"/>
      <c r="E36" s="110"/>
      <c r="F36" s="110"/>
      <c r="G36" s="110"/>
      <c r="H36" s="110"/>
    </row>
    <row r="37" spans="1:14">
      <c r="A37" s="110"/>
      <c r="B37" s="110"/>
      <c r="C37" s="110"/>
      <c r="D37" s="110"/>
      <c r="E37" s="110"/>
      <c r="F37" s="110"/>
      <c r="G37" s="110"/>
      <c r="H37" s="110"/>
    </row>
    <row r="38" spans="1:14">
      <c r="A38" s="110"/>
      <c r="B38" s="110"/>
      <c r="C38" s="110"/>
      <c r="D38" s="110"/>
      <c r="E38" s="110"/>
      <c r="F38" s="110"/>
      <c r="G38" s="110"/>
      <c r="H38" s="110"/>
    </row>
    <row r="39" spans="1:14">
      <c r="A39" s="110"/>
      <c r="B39" s="110"/>
      <c r="C39" s="110"/>
      <c r="D39" s="110"/>
      <c r="E39" s="110"/>
      <c r="F39" s="110"/>
      <c r="G39" s="110"/>
      <c r="H39" s="110"/>
    </row>
    <row r="40" spans="1:14">
      <c r="A40" s="110"/>
      <c r="B40" s="110"/>
      <c r="C40" s="110"/>
      <c r="D40" s="110"/>
      <c r="E40" s="110"/>
      <c r="F40" s="110"/>
      <c r="G40" s="110"/>
      <c r="H40" s="110"/>
    </row>
    <row r="41" spans="1:14">
      <c r="A41" s="110"/>
      <c r="B41" s="110"/>
      <c r="C41" s="110"/>
      <c r="D41" s="110"/>
      <c r="E41" s="110"/>
      <c r="F41" s="110"/>
      <c r="G41" s="110"/>
      <c r="H41" s="110"/>
    </row>
    <row r="43" spans="1:14">
      <c r="J43" s="5"/>
      <c r="K43" s="5"/>
      <c r="L43" s="5"/>
      <c r="M43" s="5"/>
      <c r="N43" s="5"/>
    </row>
    <row r="45" spans="1:14" ht="30" customHeight="1"/>
    <row r="46" spans="1:14" ht="30" customHeight="1"/>
    <row r="47" spans="1:14" ht="30" customHeight="1"/>
    <row r="48" spans="1:14" ht="30" customHeight="1"/>
    <row r="49" spans="1:9" ht="30" customHeight="1"/>
    <row r="50" spans="1:9" ht="30" customHeight="1"/>
    <row r="51" spans="1:9" ht="30" customHeight="1"/>
    <row r="52" spans="1:9" ht="30" customHeight="1"/>
    <row r="53" spans="1:9" ht="30" customHeight="1"/>
    <row r="54" spans="1:9" ht="30" customHeight="1"/>
    <row r="55" spans="1:9" ht="30" customHeight="1"/>
    <row r="56" spans="1:9" ht="30" customHeight="1"/>
    <row r="57" spans="1:9" ht="30" customHeight="1"/>
    <row r="58" spans="1:9" s="151" customFormat="1" ht="30" customHeight="1">
      <c r="A58" s="4"/>
      <c r="B58" s="4"/>
      <c r="C58" s="4"/>
      <c r="D58" s="4"/>
      <c r="E58" s="4"/>
      <c r="F58" s="4"/>
      <c r="G58" s="4"/>
      <c r="H58" s="4"/>
      <c r="I58" s="4"/>
    </row>
    <row r="59" spans="1:9" ht="30" customHeight="1"/>
    <row r="60" spans="1:9" ht="30" customHeight="1"/>
    <row r="61" spans="1:9" ht="30" customHeight="1"/>
    <row r="62" spans="1:9" ht="30" customHeight="1"/>
    <row r="63" spans="1:9" ht="30" customHeight="1"/>
    <row r="64" spans="1:9" s="151" customFormat="1" ht="30" customHeight="1">
      <c r="A64" s="4"/>
      <c r="B64" s="4"/>
      <c r="C64" s="4"/>
      <c r="D64" s="4"/>
      <c r="E64" s="4"/>
      <c r="F64" s="4"/>
      <c r="G64" s="4"/>
      <c r="H64" s="4"/>
      <c r="I64" s="4"/>
    </row>
    <row r="65" spans="15:17" ht="30" customHeight="1"/>
    <row r="67" spans="15:17" ht="36.75" customHeight="1"/>
    <row r="76" spans="15:17" ht="24.95" customHeight="1"/>
    <row r="77" spans="15:17" ht="24.95" customHeight="1">
      <c r="O77" s="112"/>
      <c r="P77" s="294"/>
      <c r="Q77" s="294"/>
    </row>
    <row r="78" spans="15:17" ht="24.95" customHeight="1">
      <c r="O78" s="112"/>
      <c r="P78" s="294"/>
      <c r="Q78" s="294"/>
    </row>
    <row r="79" spans="15:17" ht="24.95" customHeight="1">
      <c r="O79" s="112"/>
      <c r="P79" s="112"/>
      <c r="Q79" s="112"/>
    </row>
    <row r="80" spans="15:17" ht="24.95" customHeight="1">
      <c r="O80" s="112"/>
      <c r="P80" s="112"/>
      <c r="Q80" s="112"/>
    </row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33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32.25" customHeight="1"/>
  </sheetData>
  <mergeCells count="11">
    <mergeCell ref="A11:I11"/>
    <mergeCell ref="A13:D13"/>
    <mergeCell ref="P77:Q77"/>
    <mergeCell ref="P78:Q78"/>
    <mergeCell ref="A2:H2"/>
    <mergeCell ref="A4:H4"/>
    <mergeCell ref="A5:I5"/>
    <mergeCell ref="A7:I7"/>
    <mergeCell ref="A9:I9"/>
    <mergeCell ref="A10:I10"/>
    <mergeCell ref="A3:I3"/>
  </mergeCells>
  <pageMargins left="0.7" right="0.7" top="0.75" bottom="0.75" header="0.3" footer="0.3"/>
  <pageSetup paperSize="9" scale="4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244"/>
  <sheetViews>
    <sheetView tabSelected="1" workbookViewId="0">
      <selection activeCell="K255" sqref="K255"/>
    </sheetView>
  </sheetViews>
  <sheetFormatPr defaultRowHeight="15.75"/>
  <cols>
    <col min="1" max="1" width="9.140625" style="4"/>
    <col min="2" max="2" width="10.42578125" style="4" customWidth="1"/>
    <col min="3" max="4" width="9.140625" style="4"/>
    <col min="5" max="5" width="11.5703125" style="4" customWidth="1"/>
    <col min="6" max="7" width="9.140625" style="4"/>
    <col min="8" max="8" width="26.5703125" style="4" customWidth="1"/>
    <col min="9" max="9" width="14.140625" style="4" customWidth="1"/>
    <col min="10" max="10" width="21" style="4" customWidth="1"/>
    <col min="11" max="11" width="15.5703125" style="4" customWidth="1"/>
    <col min="12" max="257" width="9.140625" style="4"/>
    <col min="258" max="258" width="10.42578125" style="4" customWidth="1"/>
    <col min="259" max="263" width="9.140625" style="4"/>
    <col min="264" max="264" width="26.5703125" style="4" customWidth="1"/>
    <col min="265" max="265" width="14.140625" style="4" customWidth="1"/>
    <col min="266" max="266" width="17" style="4" customWidth="1"/>
    <col min="267" max="267" width="15.5703125" style="4" customWidth="1"/>
    <col min="268" max="513" width="9.140625" style="4"/>
    <col min="514" max="514" width="10.42578125" style="4" customWidth="1"/>
    <col min="515" max="519" width="9.140625" style="4"/>
    <col min="520" max="520" width="26.5703125" style="4" customWidth="1"/>
    <col min="521" max="521" width="14.140625" style="4" customWidth="1"/>
    <col min="522" max="522" width="17" style="4" customWidth="1"/>
    <col min="523" max="523" width="15.5703125" style="4" customWidth="1"/>
    <col min="524" max="769" width="9.140625" style="4"/>
    <col min="770" max="770" width="10.42578125" style="4" customWidth="1"/>
    <col min="771" max="775" width="9.140625" style="4"/>
    <col min="776" max="776" width="26.5703125" style="4" customWidth="1"/>
    <col min="777" max="777" width="14.140625" style="4" customWidth="1"/>
    <col min="778" max="778" width="17" style="4" customWidth="1"/>
    <col min="779" max="779" width="15.5703125" style="4" customWidth="1"/>
    <col min="780" max="1025" width="9.140625" style="4"/>
    <col min="1026" max="1026" width="10.42578125" style="4" customWidth="1"/>
    <col min="1027" max="1031" width="9.140625" style="4"/>
    <col min="1032" max="1032" width="26.5703125" style="4" customWidth="1"/>
    <col min="1033" max="1033" width="14.140625" style="4" customWidth="1"/>
    <col min="1034" max="1034" width="17" style="4" customWidth="1"/>
    <col min="1035" max="1035" width="15.5703125" style="4" customWidth="1"/>
    <col min="1036" max="1281" width="9.140625" style="4"/>
    <col min="1282" max="1282" width="10.42578125" style="4" customWidth="1"/>
    <col min="1283" max="1287" width="9.140625" style="4"/>
    <col min="1288" max="1288" width="26.5703125" style="4" customWidth="1"/>
    <col min="1289" max="1289" width="14.140625" style="4" customWidth="1"/>
    <col min="1290" max="1290" width="17" style="4" customWidth="1"/>
    <col min="1291" max="1291" width="15.5703125" style="4" customWidth="1"/>
    <col min="1292" max="1537" width="9.140625" style="4"/>
    <col min="1538" max="1538" width="10.42578125" style="4" customWidth="1"/>
    <col min="1539" max="1543" width="9.140625" style="4"/>
    <col min="1544" max="1544" width="26.5703125" style="4" customWidth="1"/>
    <col min="1545" max="1545" width="14.140625" style="4" customWidth="1"/>
    <col min="1546" max="1546" width="17" style="4" customWidth="1"/>
    <col min="1547" max="1547" width="15.5703125" style="4" customWidth="1"/>
    <col min="1548" max="1793" width="9.140625" style="4"/>
    <col min="1794" max="1794" width="10.42578125" style="4" customWidth="1"/>
    <col min="1795" max="1799" width="9.140625" style="4"/>
    <col min="1800" max="1800" width="26.5703125" style="4" customWidth="1"/>
    <col min="1801" max="1801" width="14.140625" style="4" customWidth="1"/>
    <col min="1802" max="1802" width="17" style="4" customWidth="1"/>
    <col min="1803" max="1803" width="15.5703125" style="4" customWidth="1"/>
    <col min="1804" max="2049" width="9.140625" style="4"/>
    <col min="2050" max="2050" width="10.42578125" style="4" customWidth="1"/>
    <col min="2051" max="2055" width="9.140625" style="4"/>
    <col min="2056" max="2056" width="26.5703125" style="4" customWidth="1"/>
    <col min="2057" max="2057" width="14.140625" style="4" customWidth="1"/>
    <col min="2058" max="2058" width="17" style="4" customWidth="1"/>
    <col min="2059" max="2059" width="15.5703125" style="4" customWidth="1"/>
    <col min="2060" max="2305" width="9.140625" style="4"/>
    <col min="2306" max="2306" width="10.42578125" style="4" customWidth="1"/>
    <col min="2307" max="2311" width="9.140625" style="4"/>
    <col min="2312" max="2312" width="26.5703125" style="4" customWidth="1"/>
    <col min="2313" max="2313" width="14.140625" style="4" customWidth="1"/>
    <col min="2314" max="2314" width="17" style="4" customWidth="1"/>
    <col min="2315" max="2315" width="15.5703125" style="4" customWidth="1"/>
    <col min="2316" max="2561" width="9.140625" style="4"/>
    <col min="2562" max="2562" width="10.42578125" style="4" customWidth="1"/>
    <col min="2563" max="2567" width="9.140625" style="4"/>
    <col min="2568" max="2568" width="26.5703125" style="4" customWidth="1"/>
    <col min="2569" max="2569" width="14.140625" style="4" customWidth="1"/>
    <col min="2570" max="2570" width="17" style="4" customWidth="1"/>
    <col min="2571" max="2571" width="15.5703125" style="4" customWidth="1"/>
    <col min="2572" max="2817" width="9.140625" style="4"/>
    <col min="2818" max="2818" width="10.42578125" style="4" customWidth="1"/>
    <col min="2819" max="2823" width="9.140625" style="4"/>
    <col min="2824" max="2824" width="26.5703125" style="4" customWidth="1"/>
    <col min="2825" max="2825" width="14.140625" style="4" customWidth="1"/>
    <col min="2826" max="2826" width="17" style="4" customWidth="1"/>
    <col min="2827" max="2827" width="15.5703125" style="4" customWidth="1"/>
    <col min="2828" max="3073" width="9.140625" style="4"/>
    <col min="3074" max="3074" width="10.42578125" style="4" customWidth="1"/>
    <col min="3075" max="3079" width="9.140625" style="4"/>
    <col min="3080" max="3080" width="26.5703125" style="4" customWidth="1"/>
    <col min="3081" max="3081" width="14.140625" style="4" customWidth="1"/>
    <col min="3082" max="3082" width="17" style="4" customWidth="1"/>
    <col min="3083" max="3083" width="15.5703125" style="4" customWidth="1"/>
    <col min="3084" max="3329" width="9.140625" style="4"/>
    <col min="3330" max="3330" width="10.42578125" style="4" customWidth="1"/>
    <col min="3331" max="3335" width="9.140625" style="4"/>
    <col min="3336" max="3336" width="26.5703125" style="4" customWidth="1"/>
    <col min="3337" max="3337" width="14.140625" style="4" customWidth="1"/>
    <col min="3338" max="3338" width="17" style="4" customWidth="1"/>
    <col min="3339" max="3339" width="15.5703125" style="4" customWidth="1"/>
    <col min="3340" max="3585" width="9.140625" style="4"/>
    <col min="3586" max="3586" width="10.42578125" style="4" customWidth="1"/>
    <col min="3587" max="3591" width="9.140625" style="4"/>
    <col min="3592" max="3592" width="26.5703125" style="4" customWidth="1"/>
    <col min="3593" max="3593" width="14.140625" style="4" customWidth="1"/>
    <col min="3594" max="3594" width="17" style="4" customWidth="1"/>
    <col min="3595" max="3595" width="15.5703125" style="4" customWidth="1"/>
    <col min="3596" max="3841" width="9.140625" style="4"/>
    <col min="3842" max="3842" width="10.42578125" style="4" customWidth="1"/>
    <col min="3843" max="3847" width="9.140625" style="4"/>
    <col min="3848" max="3848" width="26.5703125" style="4" customWidth="1"/>
    <col min="3849" max="3849" width="14.140625" style="4" customWidth="1"/>
    <col min="3850" max="3850" width="17" style="4" customWidth="1"/>
    <col min="3851" max="3851" width="15.5703125" style="4" customWidth="1"/>
    <col min="3852" max="4097" width="9.140625" style="4"/>
    <col min="4098" max="4098" width="10.42578125" style="4" customWidth="1"/>
    <col min="4099" max="4103" width="9.140625" style="4"/>
    <col min="4104" max="4104" width="26.5703125" style="4" customWidth="1"/>
    <col min="4105" max="4105" width="14.140625" style="4" customWidth="1"/>
    <col min="4106" max="4106" width="17" style="4" customWidth="1"/>
    <col min="4107" max="4107" width="15.5703125" style="4" customWidth="1"/>
    <col min="4108" max="4353" width="9.140625" style="4"/>
    <col min="4354" max="4354" width="10.42578125" style="4" customWidth="1"/>
    <col min="4355" max="4359" width="9.140625" style="4"/>
    <col min="4360" max="4360" width="26.5703125" style="4" customWidth="1"/>
    <col min="4361" max="4361" width="14.140625" style="4" customWidth="1"/>
    <col min="4362" max="4362" width="17" style="4" customWidth="1"/>
    <col min="4363" max="4363" width="15.5703125" style="4" customWidth="1"/>
    <col min="4364" max="4609" width="9.140625" style="4"/>
    <col min="4610" max="4610" width="10.42578125" style="4" customWidth="1"/>
    <col min="4611" max="4615" width="9.140625" style="4"/>
    <col min="4616" max="4616" width="26.5703125" style="4" customWidth="1"/>
    <col min="4617" max="4617" width="14.140625" style="4" customWidth="1"/>
    <col min="4618" max="4618" width="17" style="4" customWidth="1"/>
    <col min="4619" max="4619" width="15.5703125" style="4" customWidth="1"/>
    <col min="4620" max="4865" width="9.140625" style="4"/>
    <col min="4866" max="4866" width="10.42578125" style="4" customWidth="1"/>
    <col min="4867" max="4871" width="9.140625" style="4"/>
    <col min="4872" max="4872" width="26.5703125" style="4" customWidth="1"/>
    <col min="4873" max="4873" width="14.140625" style="4" customWidth="1"/>
    <col min="4874" max="4874" width="17" style="4" customWidth="1"/>
    <col min="4875" max="4875" width="15.5703125" style="4" customWidth="1"/>
    <col min="4876" max="5121" width="9.140625" style="4"/>
    <col min="5122" max="5122" width="10.42578125" style="4" customWidth="1"/>
    <col min="5123" max="5127" width="9.140625" style="4"/>
    <col min="5128" max="5128" width="26.5703125" style="4" customWidth="1"/>
    <col min="5129" max="5129" width="14.140625" style="4" customWidth="1"/>
    <col min="5130" max="5130" width="17" style="4" customWidth="1"/>
    <col min="5131" max="5131" width="15.5703125" style="4" customWidth="1"/>
    <col min="5132" max="5377" width="9.140625" style="4"/>
    <col min="5378" max="5378" width="10.42578125" style="4" customWidth="1"/>
    <col min="5379" max="5383" width="9.140625" style="4"/>
    <col min="5384" max="5384" width="26.5703125" style="4" customWidth="1"/>
    <col min="5385" max="5385" width="14.140625" style="4" customWidth="1"/>
    <col min="5386" max="5386" width="17" style="4" customWidth="1"/>
    <col min="5387" max="5387" width="15.5703125" style="4" customWidth="1"/>
    <col min="5388" max="5633" width="9.140625" style="4"/>
    <col min="5634" max="5634" width="10.42578125" style="4" customWidth="1"/>
    <col min="5635" max="5639" width="9.140625" style="4"/>
    <col min="5640" max="5640" width="26.5703125" style="4" customWidth="1"/>
    <col min="5641" max="5641" width="14.140625" style="4" customWidth="1"/>
    <col min="5642" max="5642" width="17" style="4" customWidth="1"/>
    <col min="5643" max="5643" width="15.5703125" style="4" customWidth="1"/>
    <col min="5644" max="5889" width="9.140625" style="4"/>
    <col min="5890" max="5890" width="10.42578125" style="4" customWidth="1"/>
    <col min="5891" max="5895" width="9.140625" style="4"/>
    <col min="5896" max="5896" width="26.5703125" style="4" customWidth="1"/>
    <col min="5897" max="5897" width="14.140625" style="4" customWidth="1"/>
    <col min="5898" max="5898" width="17" style="4" customWidth="1"/>
    <col min="5899" max="5899" width="15.5703125" style="4" customWidth="1"/>
    <col min="5900" max="6145" width="9.140625" style="4"/>
    <col min="6146" max="6146" width="10.42578125" style="4" customWidth="1"/>
    <col min="6147" max="6151" width="9.140625" style="4"/>
    <col min="6152" max="6152" width="26.5703125" style="4" customWidth="1"/>
    <col min="6153" max="6153" width="14.140625" style="4" customWidth="1"/>
    <col min="6154" max="6154" width="17" style="4" customWidth="1"/>
    <col min="6155" max="6155" width="15.5703125" style="4" customWidth="1"/>
    <col min="6156" max="6401" width="9.140625" style="4"/>
    <col min="6402" max="6402" width="10.42578125" style="4" customWidth="1"/>
    <col min="6403" max="6407" width="9.140625" style="4"/>
    <col min="6408" max="6408" width="26.5703125" style="4" customWidth="1"/>
    <col min="6409" max="6409" width="14.140625" style="4" customWidth="1"/>
    <col min="6410" max="6410" width="17" style="4" customWidth="1"/>
    <col min="6411" max="6411" width="15.5703125" style="4" customWidth="1"/>
    <col min="6412" max="6657" width="9.140625" style="4"/>
    <col min="6658" max="6658" width="10.42578125" style="4" customWidth="1"/>
    <col min="6659" max="6663" width="9.140625" style="4"/>
    <col min="6664" max="6664" width="26.5703125" style="4" customWidth="1"/>
    <col min="6665" max="6665" width="14.140625" style="4" customWidth="1"/>
    <col min="6666" max="6666" width="17" style="4" customWidth="1"/>
    <col min="6667" max="6667" width="15.5703125" style="4" customWidth="1"/>
    <col min="6668" max="6913" width="9.140625" style="4"/>
    <col min="6914" max="6914" width="10.42578125" style="4" customWidth="1"/>
    <col min="6915" max="6919" width="9.140625" style="4"/>
    <col min="6920" max="6920" width="26.5703125" style="4" customWidth="1"/>
    <col min="6921" max="6921" width="14.140625" style="4" customWidth="1"/>
    <col min="6922" max="6922" width="17" style="4" customWidth="1"/>
    <col min="6923" max="6923" width="15.5703125" style="4" customWidth="1"/>
    <col min="6924" max="7169" width="9.140625" style="4"/>
    <col min="7170" max="7170" width="10.42578125" style="4" customWidth="1"/>
    <col min="7171" max="7175" width="9.140625" style="4"/>
    <col min="7176" max="7176" width="26.5703125" style="4" customWidth="1"/>
    <col min="7177" max="7177" width="14.140625" style="4" customWidth="1"/>
    <col min="7178" max="7178" width="17" style="4" customWidth="1"/>
    <col min="7179" max="7179" width="15.5703125" style="4" customWidth="1"/>
    <col min="7180" max="7425" width="9.140625" style="4"/>
    <col min="7426" max="7426" width="10.42578125" style="4" customWidth="1"/>
    <col min="7427" max="7431" width="9.140625" style="4"/>
    <col min="7432" max="7432" width="26.5703125" style="4" customWidth="1"/>
    <col min="7433" max="7433" width="14.140625" style="4" customWidth="1"/>
    <col min="7434" max="7434" width="17" style="4" customWidth="1"/>
    <col min="7435" max="7435" width="15.5703125" style="4" customWidth="1"/>
    <col min="7436" max="7681" width="9.140625" style="4"/>
    <col min="7682" max="7682" width="10.42578125" style="4" customWidth="1"/>
    <col min="7683" max="7687" width="9.140625" style="4"/>
    <col min="7688" max="7688" width="26.5703125" style="4" customWidth="1"/>
    <col min="7689" max="7689" width="14.140625" style="4" customWidth="1"/>
    <col min="7690" max="7690" width="17" style="4" customWidth="1"/>
    <col min="7691" max="7691" width="15.5703125" style="4" customWidth="1"/>
    <col min="7692" max="7937" width="9.140625" style="4"/>
    <col min="7938" max="7938" width="10.42578125" style="4" customWidth="1"/>
    <col min="7939" max="7943" width="9.140625" style="4"/>
    <col min="7944" max="7944" width="26.5703125" style="4" customWidth="1"/>
    <col min="7945" max="7945" width="14.140625" style="4" customWidth="1"/>
    <col min="7946" max="7946" width="17" style="4" customWidth="1"/>
    <col min="7947" max="7947" width="15.5703125" style="4" customWidth="1"/>
    <col min="7948" max="8193" width="9.140625" style="4"/>
    <col min="8194" max="8194" width="10.42578125" style="4" customWidth="1"/>
    <col min="8195" max="8199" width="9.140625" style="4"/>
    <col min="8200" max="8200" width="26.5703125" style="4" customWidth="1"/>
    <col min="8201" max="8201" width="14.140625" style="4" customWidth="1"/>
    <col min="8202" max="8202" width="17" style="4" customWidth="1"/>
    <col min="8203" max="8203" width="15.5703125" style="4" customWidth="1"/>
    <col min="8204" max="8449" width="9.140625" style="4"/>
    <col min="8450" max="8450" width="10.42578125" style="4" customWidth="1"/>
    <col min="8451" max="8455" width="9.140625" style="4"/>
    <col min="8456" max="8456" width="26.5703125" style="4" customWidth="1"/>
    <col min="8457" max="8457" width="14.140625" style="4" customWidth="1"/>
    <col min="8458" max="8458" width="17" style="4" customWidth="1"/>
    <col min="8459" max="8459" width="15.5703125" style="4" customWidth="1"/>
    <col min="8460" max="8705" width="9.140625" style="4"/>
    <col min="8706" max="8706" width="10.42578125" style="4" customWidth="1"/>
    <col min="8707" max="8711" width="9.140625" style="4"/>
    <col min="8712" max="8712" width="26.5703125" style="4" customWidth="1"/>
    <col min="8713" max="8713" width="14.140625" style="4" customWidth="1"/>
    <col min="8714" max="8714" width="17" style="4" customWidth="1"/>
    <col min="8715" max="8715" width="15.5703125" style="4" customWidth="1"/>
    <col min="8716" max="8961" width="9.140625" style="4"/>
    <col min="8962" max="8962" width="10.42578125" style="4" customWidth="1"/>
    <col min="8963" max="8967" width="9.140625" style="4"/>
    <col min="8968" max="8968" width="26.5703125" style="4" customWidth="1"/>
    <col min="8969" max="8969" width="14.140625" style="4" customWidth="1"/>
    <col min="8970" max="8970" width="17" style="4" customWidth="1"/>
    <col min="8971" max="8971" width="15.5703125" style="4" customWidth="1"/>
    <col min="8972" max="9217" width="9.140625" style="4"/>
    <col min="9218" max="9218" width="10.42578125" style="4" customWidth="1"/>
    <col min="9219" max="9223" width="9.140625" style="4"/>
    <col min="9224" max="9224" width="26.5703125" style="4" customWidth="1"/>
    <col min="9225" max="9225" width="14.140625" style="4" customWidth="1"/>
    <col min="9226" max="9226" width="17" style="4" customWidth="1"/>
    <col min="9227" max="9227" width="15.5703125" style="4" customWidth="1"/>
    <col min="9228" max="9473" width="9.140625" style="4"/>
    <col min="9474" max="9474" width="10.42578125" style="4" customWidth="1"/>
    <col min="9475" max="9479" width="9.140625" style="4"/>
    <col min="9480" max="9480" width="26.5703125" style="4" customWidth="1"/>
    <col min="9481" max="9481" width="14.140625" style="4" customWidth="1"/>
    <col min="9482" max="9482" width="17" style="4" customWidth="1"/>
    <col min="9483" max="9483" width="15.5703125" style="4" customWidth="1"/>
    <col min="9484" max="9729" width="9.140625" style="4"/>
    <col min="9730" max="9730" width="10.42578125" style="4" customWidth="1"/>
    <col min="9731" max="9735" width="9.140625" style="4"/>
    <col min="9736" max="9736" width="26.5703125" style="4" customWidth="1"/>
    <col min="9737" max="9737" width="14.140625" style="4" customWidth="1"/>
    <col min="9738" max="9738" width="17" style="4" customWidth="1"/>
    <col min="9739" max="9739" width="15.5703125" style="4" customWidth="1"/>
    <col min="9740" max="9985" width="9.140625" style="4"/>
    <col min="9986" max="9986" width="10.42578125" style="4" customWidth="1"/>
    <col min="9987" max="9991" width="9.140625" style="4"/>
    <col min="9992" max="9992" width="26.5703125" style="4" customWidth="1"/>
    <col min="9993" max="9993" width="14.140625" style="4" customWidth="1"/>
    <col min="9994" max="9994" width="17" style="4" customWidth="1"/>
    <col min="9995" max="9995" width="15.5703125" style="4" customWidth="1"/>
    <col min="9996" max="10241" width="9.140625" style="4"/>
    <col min="10242" max="10242" width="10.42578125" style="4" customWidth="1"/>
    <col min="10243" max="10247" width="9.140625" style="4"/>
    <col min="10248" max="10248" width="26.5703125" style="4" customWidth="1"/>
    <col min="10249" max="10249" width="14.140625" style="4" customWidth="1"/>
    <col min="10250" max="10250" width="17" style="4" customWidth="1"/>
    <col min="10251" max="10251" width="15.5703125" style="4" customWidth="1"/>
    <col min="10252" max="10497" width="9.140625" style="4"/>
    <col min="10498" max="10498" width="10.42578125" style="4" customWidth="1"/>
    <col min="10499" max="10503" width="9.140625" style="4"/>
    <col min="10504" max="10504" width="26.5703125" style="4" customWidth="1"/>
    <col min="10505" max="10505" width="14.140625" style="4" customWidth="1"/>
    <col min="10506" max="10506" width="17" style="4" customWidth="1"/>
    <col min="10507" max="10507" width="15.5703125" style="4" customWidth="1"/>
    <col min="10508" max="10753" width="9.140625" style="4"/>
    <col min="10754" max="10754" width="10.42578125" style="4" customWidth="1"/>
    <col min="10755" max="10759" width="9.140625" style="4"/>
    <col min="10760" max="10760" width="26.5703125" style="4" customWidth="1"/>
    <col min="10761" max="10761" width="14.140625" style="4" customWidth="1"/>
    <col min="10762" max="10762" width="17" style="4" customWidth="1"/>
    <col min="10763" max="10763" width="15.5703125" style="4" customWidth="1"/>
    <col min="10764" max="11009" width="9.140625" style="4"/>
    <col min="11010" max="11010" width="10.42578125" style="4" customWidth="1"/>
    <col min="11011" max="11015" width="9.140625" style="4"/>
    <col min="11016" max="11016" width="26.5703125" style="4" customWidth="1"/>
    <col min="11017" max="11017" width="14.140625" style="4" customWidth="1"/>
    <col min="11018" max="11018" width="17" style="4" customWidth="1"/>
    <col min="11019" max="11019" width="15.5703125" style="4" customWidth="1"/>
    <col min="11020" max="11265" width="9.140625" style="4"/>
    <col min="11266" max="11266" width="10.42578125" style="4" customWidth="1"/>
    <col min="11267" max="11271" width="9.140625" style="4"/>
    <col min="11272" max="11272" width="26.5703125" style="4" customWidth="1"/>
    <col min="11273" max="11273" width="14.140625" style="4" customWidth="1"/>
    <col min="11274" max="11274" width="17" style="4" customWidth="1"/>
    <col min="11275" max="11275" width="15.5703125" style="4" customWidth="1"/>
    <col min="11276" max="11521" width="9.140625" style="4"/>
    <col min="11522" max="11522" width="10.42578125" style="4" customWidth="1"/>
    <col min="11523" max="11527" width="9.140625" style="4"/>
    <col min="11528" max="11528" width="26.5703125" style="4" customWidth="1"/>
    <col min="11529" max="11529" width="14.140625" style="4" customWidth="1"/>
    <col min="11530" max="11530" width="17" style="4" customWidth="1"/>
    <col min="11531" max="11531" width="15.5703125" style="4" customWidth="1"/>
    <col min="11532" max="11777" width="9.140625" style="4"/>
    <col min="11778" max="11778" width="10.42578125" style="4" customWidth="1"/>
    <col min="11779" max="11783" width="9.140625" style="4"/>
    <col min="11784" max="11784" width="26.5703125" style="4" customWidth="1"/>
    <col min="11785" max="11785" width="14.140625" style="4" customWidth="1"/>
    <col min="11786" max="11786" width="17" style="4" customWidth="1"/>
    <col min="11787" max="11787" width="15.5703125" style="4" customWidth="1"/>
    <col min="11788" max="12033" width="9.140625" style="4"/>
    <col min="12034" max="12034" width="10.42578125" style="4" customWidth="1"/>
    <col min="12035" max="12039" width="9.140625" style="4"/>
    <col min="12040" max="12040" width="26.5703125" style="4" customWidth="1"/>
    <col min="12041" max="12041" width="14.140625" style="4" customWidth="1"/>
    <col min="12042" max="12042" width="17" style="4" customWidth="1"/>
    <col min="12043" max="12043" width="15.5703125" style="4" customWidth="1"/>
    <col min="12044" max="12289" width="9.140625" style="4"/>
    <col min="12290" max="12290" width="10.42578125" style="4" customWidth="1"/>
    <col min="12291" max="12295" width="9.140625" style="4"/>
    <col min="12296" max="12296" width="26.5703125" style="4" customWidth="1"/>
    <col min="12297" max="12297" width="14.140625" style="4" customWidth="1"/>
    <col min="12298" max="12298" width="17" style="4" customWidth="1"/>
    <col min="12299" max="12299" width="15.5703125" style="4" customWidth="1"/>
    <col min="12300" max="12545" width="9.140625" style="4"/>
    <col min="12546" max="12546" width="10.42578125" style="4" customWidth="1"/>
    <col min="12547" max="12551" width="9.140625" style="4"/>
    <col min="12552" max="12552" width="26.5703125" style="4" customWidth="1"/>
    <col min="12553" max="12553" width="14.140625" style="4" customWidth="1"/>
    <col min="12554" max="12554" width="17" style="4" customWidth="1"/>
    <col min="12555" max="12555" width="15.5703125" style="4" customWidth="1"/>
    <col min="12556" max="12801" width="9.140625" style="4"/>
    <col min="12802" max="12802" width="10.42578125" style="4" customWidth="1"/>
    <col min="12803" max="12807" width="9.140625" style="4"/>
    <col min="12808" max="12808" width="26.5703125" style="4" customWidth="1"/>
    <col min="12809" max="12809" width="14.140625" style="4" customWidth="1"/>
    <col min="12810" max="12810" width="17" style="4" customWidth="1"/>
    <col min="12811" max="12811" width="15.5703125" style="4" customWidth="1"/>
    <col min="12812" max="13057" width="9.140625" style="4"/>
    <col min="13058" max="13058" width="10.42578125" style="4" customWidth="1"/>
    <col min="13059" max="13063" width="9.140625" style="4"/>
    <col min="13064" max="13064" width="26.5703125" style="4" customWidth="1"/>
    <col min="13065" max="13065" width="14.140625" style="4" customWidth="1"/>
    <col min="13066" max="13066" width="17" style="4" customWidth="1"/>
    <col min="13067" max="13067" width="15.5703125" style="4" customWidth="1"/>
    <col min="13068" max="13313" width="9.140625" style="4"/>
    <col min="13314" max="13314" width="10.42578125" style="4" customWidth="1"/>
    <col min="13315" max="13319" width="9.140625" style="4"/>
    <col min="13320" max="13320" width="26.5703125" style="4" customWidth="1"/>
    <col min="13321" max="13321" width="14.140625" style="4" customWidth="1"/>
    <col min="13322" max="13322" width="17" style="4" customWidth="1"/>
    <col min="13323" max="13323" width="15.5703125" style="4" customWidth="1"/>
    <col min="13324" max="13569" width="9.140625" style="4"/>
    <col min="13570" max="13570" width="10.42578125" style="4" customWidth="1"/>
    <col min="13571" max="13575" width="9.140625" style="4"/>
    <col min="13576" max="13576" width="26.5703125" style="4" customWidth="1"/>
    <col min="13577" max="13577" width="14.140625" style="4" customWidth="1"/>
    <col min="13578" max="13578" width="17" style="4" customWidth="1"/>
    <col min="13579" max="13579" width="15.5703125" style="4" customWidth="1"/>
    <col min="13580" max="13825" width="9.140625" style="4"/>
    <col min="13826" max="13826" width="10.42578125" style="4" customWidth="1"/>
    <col min="13827" max="13831" width="9.140625" style="4"/>
    <col min="13832" max="13832" width="26.5703125" style="4" customWidth="1"/>
    <col min="13833" max="13833" width="14.140625" style="4" customWidth="1"/>
    <col min="13834" max="13834" width="17" style="4" customWidth="1"/>
    <col min="13835" max="13835" width="15.5703125" style="4" customWidth="1"/>
    <col min="13836" max="14081" width="9.140625" style="4"/>
    <col min="14082" max="14082" width="10.42578125" style="4" customWidth="1"/>
    <col min="14083" max="14087" width="9.140625" style="4"/>
    <col min="14088" max="14088" width="26.5703125" style="4" customWidth="1"/>
    <col min="14089" max="14089" width="14.140625" style="4" customWidth="1"/>
    <col min="14090" max="14090" width="17" style="4" customWidth="1"/>
    <col min="14091" max="14091" width="15.5703125" style="4" customWidth="1"/>
    <col min="14092" max="14337" width="9.140625" style="4"/>
    <col min="14338" max="14338" width="10.42578125" style="4" customWidth="1"/>
    <col min="14339" max="14343" width="9.140625" style="4"/>
    <col min="14344" max="14344" width="26.5703125" style="4" customWidth="1"/>
    <col min="14345" max="14345" width="14.140625" style="4" customWidth="1"/>
    <col min="14346" max="14346" width="17" style="4" customWidth="1"/>
    <col min="14347" max="14347" width="15.5703125" style="4" customWidth="1"/>
    <col min="14348" max="14593" width="9.140625" style="4"/>
    <col min="14594" max="14594" width="10.42578125" style="4" customWidth="1"/>
    <col min="14595" max="14599" width="9.140625" style="4"/>
    <col min="14600" max="14600" width="26.5703125" style="4" customWidth="1"/>
    <col min="14601" max="14601" width="14.140625" style="4" customWidth="1"/>
    <col min="14602" max="14602" width="17" style="4" customWidth="1"/>
    <col min="14603" max="14603" width="15.5703125" style="4" customWidth="1"/>
    <col min="14604" max="14849" width="9.140625" style="4"/>
    <col min="14850" max="14850" width="10.42578125" style="4" customWidth="1"/>
    <col min="14851" max="14855" width="9.140625" style="4"/>
    <col min="14856" max="14856" width="26.5703125" style="4" customWidth="1"/>
    <col min="14857" max="14857" width="14.140625" style="4" customWidth="1"/>
    <col min="14858" max="14858" width="17" style="4" customWidth="1"/>
    <col min="14859" max="14859" width="15.5703125" style="4" customWidth="1"/>
    <col min="14860" max="15105" width="9.140625" style="4"/>
    <col min="15106" max="15106" width="10.42578125" style="4" customWidth="1"/>
    <col min="15107" max="15111" width="9.140625" style="4"/>
    <col min="15112" max="15112" width="26.5703125" style="4" customWidth="1"/>
    <col min="15113" max="15113" width="14.140625" style="4" customWidth="1"/>
    <col min="15114" max="15114" width="17" style="4" customWidth="1"/>
    <col min="15115" max="15115" width="15.5703125" style="4" customWidth="1"/>
    <col min="15116" max="15361" width="9.140625" style="4"/>
    <col min="15362" max="15362" width="10.42578125" style="4" customWidth="1"/>
    <col min="15363" max="15367" width="9.140625" style="4"/>
    <col min="15368" max="15368" width="26.5703125" style="4" customWidth="1"/>
    <col min="15369" max="15369" width="14.140625" style="4" customWidth="1"/>
    <col min="15370" max="15370" width="17" style="4" customWidth="1"/>
    <col min="15371" max="15371" width="15.5703125" style="4" customWidth="1"/>
    <col min="15372" max="15617" width="9.140625" style="4"/>
    <col min="15618" max="15618" width="10.42578125" style="4" customWidth="1"/>
    <col min="15619" max="15623" width="9.140625" style="4"/>
    <col min="15624" max="15624" width="26.5703125" style="4" customWidth="1"/>
    <col min="15625" max="15625" width="14.140625" style="4" customWidth="1"/>
    <col min="15626" max="15626" width="17" style="4" customWidth="1"/>
    <col min="15627" max="15627" width="15.5703125" style="4" customWidth="1"/>
    <col min="15628" max="15873" width="9.140625" style="4"/>
    <col min="15874" max="15874" width="10.42578125" style="4" customWidth="1"/>
    <col min="15875" max="15879" width="9.140625" style="4"/>
    <col min="15880" max="15880" width="26.5703125" style="4" customWidth="1"/>
    <col min="15881" max="15881" width="14.140625" style="4" customWidth="1"/>
    <col min="15882" max="15882" width="17" style="4" customWidth="1"/>
    <col min="15883" max="15883" width="15.5703125" style="4" customWidth="1"/>
    <col min="15884" max="16129" width="9.140625" style="4"/>
    <col min="16130" max="16130" width="10.42578125" style="4" customWidth="1"/>
    <col min="16131" max="16135" width="9.140625" style="4"/>
    <col min="16136" max="16136" width="26.5703125" style="4" customWidth="1"/>
    <col min="16137" max="16137" width="14.140625" style="4" customWidth="1"/>
    <col min="16138" max="16138" width="17" style="4" customWidth="1"/>
    <col min="16139" max="16139" width="15.5703125" style="4" customWidth="1"/>
    <col min="16140" max="16384" width="9.140625" style="4"/>
  </cols>
  <sheetData>
    <row r="1" spans="1:11">
      <c r="D1" s="253"/>
      <c r="E1" s="253"/>
      <c r="F1" s="253"/>
      <c r="G1" s="253"/>
      <c r="H1" s="253"/>
      <c r="I1" s="253"/>
      <c r="J1" s="253"/>
    </row>
    <row r="2" spans="1:11">
      <c r="D2" s="253" t="s">
        <v>122</v>
      </c>
      <c r="E2" s="253"/>
      <c r="F2" s="253"/>
      <c r="G2" s="253"/>
      <c r="H2" s="253"/>
      <c r="I2" s="253"/>
      <c r="J2" s="253"/>
    </row>
    <row r="3" spans="1:11">
      <c r="D3" s="253" t="s">
        <v>207</v>
      </c>
      <c r="E3" s="253"/>
      <c r="F3" s="253"/>
      <c r="G3" s="253"/>
      <c r="H3" s="253"/>
      <c r="I3" s="253"/>
      <c r="J3" s="253"/>
    </row>
    <row r="4" spans="1:11">
      <c r="D4" s="175"/>
      <c r="E4" s="175"/>
      <c r="F4" s="175"/>
      <c r="G4" s="175"/>
      <c r="H4" s="175"/>
      <c r="I4" s="175"/>
      <c r="J4" s="175"/>
    </row>
    <row r="5" spans="1:11">
      <c r="D5" s="253" t="s">
        <v>110</v>
      </c>
      <c r="E5" s="253"/>
      <c r="F5" s="253"/>
      <c r="G5" s="253"/>
      <c r="H5" s="253"/>
      <c r="I5" s="253"/>
      <c r="J5" s="253"/>
    </row>
    <row r="7" spans="1:11">
      <c r="A7" s="253" t="s">
        <v>192</v>
      </c>
      <c r="B7" s="253"/>
      <c r="C7" s="253"/>
      <c r="D7" s="253"/>
      <c r="E7" s="253"/>
      <c r="F7" s="253"/>
      <c r="G7" s="253"/>
      <c r="H7" s="253"/>
      <c r="I7" s="253"/>
      <c r="J7" s="253"/>
      <c r="K7" s="253"/>
    </row>
    <row r="8" spans="1:11">
      <c r="C8" s="91"/>
      <c r="D8" s="91"/>
      <c r="E8" s="91"/>
      <c r="F8" s="91"/>
      <c r="G8" s="91"/>
      <c r="H8" s="91"/>
      <c r="I8" s="91"/>
      <c r="J8" s="91"/>
      <c r="K8" s="91"/>
    </row>
    <row r="9" spans="1:11">
      <c r="B9" s="253" t="s">
        <v>15</v>
      </c>
      <c r="C9" s="253"/>
      <c r="D9" s="253"/>
      <c r="E9" s="253"/>
      <c r="F9" s="253"/>
      <c r="G9" s="253"/>
      <c r="H9" s="253"/>
      <c r="I9" s="253"/>
      <c r="J9" s="253"/>
      <c r="K9" s="253"/>
    </row>
    <row r="10" spans="1:11">
      <c r="B10" s="175"/>
      <c r="C10" s="175"/>
      <c r="D10" s="175"/>
      <c r="E10" s="175"/>
      <c r="F10" s="175"/>
      <c r="G10" s="175"/>
      <c r="H10" s="175"/>
      <c r="I10" s="175"/>
      <c r="J10" s="175"/>
      <c r="K10" s="175"/>
    </row>
    <row r="11" spans="1:11">
      <c r="A11" s="4" t="s">
        <v>191</v>
      </c>
      <c r="G11" s="175"/>
      <c r="H11" s="175"/>
      <c r="I11" s="175"/>
      <c r="J11" s="175"/>
      <c r="K11" s="175"/>
    </row>
    <row r="12" spans="1:11">
      <c r="A12" s="4" t="s">
        <v>193</v>
      </c>
      <c r="G12" s="175"/>
      <c r="H12" s="175"/>
      <c r="I12" s="175"/>
      <c r="J12" s="175"/>
      <c r="K12" s="175"/>
    </row>
    <row r="14" spans="1:11" ht="16.5" thickBot="1">
      <c r="B14" s="346" t="s">
        <v>229</v>
      </c>
      <c r="C14" s="346"/>
      <c r="D14" s="346"/>
      <c r="E14" s="346"/>
    </row>
    <row r="15" spans="1:11" ht="47.25">
      <c r="B15" s="44" t="s">
        <v>51</v>
      </c>
      <c r="C15" s="295" t="s">
        <v>52</v>
      </c>
      <c r="D15" s="295"/>
      <c r="E15" s="295"/>
      <c r="F15" s="295"/>
      <c r="G15" s="295"/>
      <c r="H15" s="295"/>
      <c r="I15" s="45" t="s">
        <v>195</v>
      </c>
      <c r="J15" s="46" t="s">
        <v>169</v>
      </c>
      <c r="K15" s="47" t="s">
        <v>87</v>
      </c>
    </row>
    <row r="16" spans="1:11">
      <c r="B16" s="48"/>
      <c r="C16" s="296">
        <v>1</v>
      </c>
      <c r="D16" s="297"/>
      <c r="E16" s="297"/>
      <c r="F16" s="297"/>
      <c r="G16" s="297"/>
      <c r="H16" s="347"/>
      <c r="I16" s="49">
        <v>2</v>
      </c>
      <c r="J16" s="50">
        <v>3</v>
      </c>
      <c r="K16" s="51" t="s">
        <v>107</v>
      </c>
    </row>
    <row r="17" spans="2:11">
      <c r="B17" s="10">
        <v>67</v>
      </c>
      <c r="C17" s="231" t="s">
        <v>21</v>
      </c>
      <c r="D17" s="231"/>
      <c r="E17" s="231"/>
      <c r="F17" s="231"/>
      <c r="G17" s="231"/>
      <c r="H17" s="231"/>
      <c r="I17" s="11">
        <v>163493.71</v>
      </c>
      <c r="J17" s="11">
        <f>SUM(J19:J20)</f>
        <v>71838.790000000008</v>
      </c>
      <c r="K17" s="185">
        <f>J17/I17*100</f>
        <v>43.939788264637222</v>
      </c>
    </row>
    <row r="18" spans="2:11" ht="30.75" customHeight="1">
      <c r="B18" s="10">
        <v>671</v>
      </c>
      <c r="C18" s="332" t="s">
        <v>109</v>
      </c>
      <c r="D18" s="333"/>
      <c r="E18" s="333"/>
      <c r="F18" s="333"/>
      <c r="G18" s="333"/>
      <c r="H18" s="334"/>
      <c r="I18" s="11"/>
      <c r="J18" s="115">
        <f>J19+J20</f>
        <v>71838.790000000008</v>
      </c>
      <c r="K18" s="185"/>
    </row>
    <row r="19" spans="2:11">
      <c r="B19" s="8">
        <v>6711</v>
      </c>
      <c r="C19" s="237" t="s">
        <v>53</v>
      </c>
      <c r="D19" s="237"/>
      <c r="E19" s="237"/>
      <c r="F19" s="237"/>
      <c r="G19" s="237"/>
      <c r="H19" s="237"/>
      <c r="I19" s="9"/>
      <c r="J19" s="52">
        <v>68255.22</v>
      </c>
      <c r="K19" s="186"/>
    </row>
    <row r="20" spans="2:11">
      <c r="B20" s="8">
        <v>6712</v>
      </c>
      <c r="C20" s="237" t="s">
        <v>23</v>
      </c>
      <c r="D20" s="237"/>
      <c r="E20" s="237"/>
      <c r="F20" s="237"/>
      <c r="G20" s="237"/>
      <c r="H20" s="237"/>
      <c r="I20" s="9"/>
      <c r="J20" s="52">
        <v>3583.57</v>
      </c>
      <c r="K20" s="186"/>
    </row>
    <row r="21" spans="2:11" ht="16.5" thickBot="1">
      <c r="B21" s="53"/>
      <c r="C21" s="246" t="s">
        <v>54</v>
      </c>
      <c r="D21" s="246"/>
      <c r="E21" s="246"/>
      <c r="F21" s="246"/>
      <c r="G21" s="246"/>
      <c r="H21" s="246"/>
      <c r="I21" s="54">
        <f>I17</f>
        <v>163493.71</v>
      </c>
      <c r="J21" s="54">
        <f>J17</f>
        <v>71838.790000000008</v>
      </c>
      <c r="K21" s="395">
        <f>J21/I21*100</f>
        <v>43.939788264637222</v>
      </c>
    </row>
    <row r="22" spans="2:11">
      <c r="B22" s="55"/>
      <c r="C22" s="56"/>
      <c r="D22" s="56"/>
      <c r="E22" s="56"/>
      <c r="F22" s="56"/>
      <c r="G22" s="56"/>
      <c r="H22" s="56"/>
      <c r="I22" s="92"/>
      <c r="J22" s="92"/>
      <c r="K22" s="57"/>
    </row>
    <row r="23" spans="2:11" ht="16.5" thickBot="1">
      <c r="B23" s="58" t="s">
        <v>230</v>
      </c>
      <c r="C23" s="58"/>
      <c r="D23" s="58"/>
      <c r="E23" s="58"/>
    </row>
    <row r="24" spans="2:11" ht="47.25">
      <c r="B24" s="44" t="s">
        <v>51</v>
      </c>
      <c r="C24" s="295" t="s">
        <v>52</v>
      </c>
      <c r="D24" s="295"/>
      <c r="E24" s="295"/>
      <c r="F24" s="295"/>
      <c r="G24" s="295"/>
      <c r="H24" s="295"/>
      <c r="I24" s="45" t="s">
        <v>195</v>
      </c>
      <c r="J24" s="46" t="s">
        <v>169</v>
      </c>
      <c r="K24" s="47" t="s">
        <v>87</v>
      </c>
    </row>
    <row r="25" spans="2:11">
      <c r="B25" s="48"/>
      <c r="C25" s="296">
        <v>1</v>
      </c>
      <c r="D25" s="297"/>
      <c r="E25" s="297"/>
      <c r="F25" s="297"/>
      <c r="G25" s="297"/>
      <c r="H25" s="347"/>
      <c r="I25" s="49">
        <v>2</v>
      </c>
      <c r="J25" s="50">
        <v>3</v>
      </c>
      <c r="K25" s="51" t="s">
        <v>107</v>
      </c>
    </row>
    <row r="26" spans="2:11">
      <c r="B26" s="63">
        <v>64</v>
      </c>
      <c r="C26" s="302" t="s">
        <v>20</v>
      </c>
      <c r="D26" s="324"/>
      <c r="E26" s="324"/>
      <c r="F26" s="324"/>
      <c r="G26" s="324"/>
      <c r="H26" s="325"/>
      <c r="I26" s="178">
        <v>26.55</v>
      </c>
      <c r="J26" s="179">
        <f>J27</f>
        <v>0</v>
      </c>
      <c r="K26" s="185">
        <f>J26/I26*100</f>
        <v>0</v>
      </c>
    </row>
    <row r="27" spans="2:11">
      <c r="B27" s="10">
        <v>641</v>
      </c>
      <c r="C27" s="231" t="s">
        <v>104</v>
      </c>
      <c r="D27" s="231"/>
      <c r="E27" s="231"/>
      <c r="F27" s="231"/>
      <c r="G27" s="231"/>
      <c r="H27" s="231"/>
      <c r="I27" s="11"/>
      <c r="J27" s="11">
        <f>J28</f>
        <v>0</v>
      </c>
      <c r="K27" s="185"/>
    </row>
    <row r="28" spans="2:11">
      <c r="B28" s="8">
        <v>6415</v>
      </c>
      <c r="C28" s="326" t="s">
        <v>119</v>
      </c>
      <c r="D28" s="342"/>
      <c r="E28" s="342"/>
      <c r="F28" s="342"/>
      <c r="G28" s="342"/>
      <c r="H28" s="343"/>
      <c r="I28" s="9"/>
      <c r="J28" s="52">
        <v>0</v>
      </c>
      <c r="K28" s="186"/>
    </row>
    <row r="29" spans="2:11" ht="16.5" thickBot="1">
      <c r="B29" s="53"/>
      <c r="C29" s="246" t="s">
        <v>106</v>
      </c>
      <c r="D29" s="246"/>
      <c r="E29" s="246"/>
      <c r="F29" s="246"/>
      <c r="G29" s="246"/>
      <c r="H29" s="246"/>
      <c r="I29" s="54">
        <f>I26</f>
        <v>26.55</v>
      </c>
      <c r="J29" s="54">
        <f>J26</f>
        <v>0</v>
      </c>
      <c r="K29" s="395">
        <v>0</v>
      </c>
    </row>
    <row r="30" spans="2:11">
      <c r="B30" s="55"/>
      <c r="C30" s="56"/>
      <c r="D30" s="56"/>
      <c r="E30" s="56"/>
      <c r="F30" s="56"/>
      <c r="G30" s="56"/>
      <c r="H30" s="56"/>
      <c r="I30" s="57"/>
      <c r="J30" s="57"/>
      <c r="K30" s="57"/>
    </row>
    <row r="31" spans="2:11" ht="16.5" thickBot="1">
      <c r="B31" s="58" t="s">
        <v>231</v>
      </c>
      <c r="C31" s="58"/>
      <c r="D31" s="58"/>
      <c r="E31" s="58"/>
    </row>
    <row r="32" spans="2:11" ht="47.25">
      <c r="B32" s="44" t="s">
        <v>51</v>
      </c>
      <c r="C32" s="295" t="s">
        <v>52</v>
      </c>
      <c r="D32" s="295"/>
      <c r="E32" s="295"/>
      <c r="F32" s="295"/>
      <c r="G32" s="295"/>
      <c r="H32" s="295"/>
      <c r="I32" s="45" t="s">
        <v>195</v>
      </c>
      <c r="J32" s="46" t="s">
        <v>169</v>
      </c>
      <c r="K32" s="47" t="s">
        <v>87</v>
      </c>
    </row>
    <row r="33" spans="1:12">
      <c r="B33" s="48"/>
      <c r="C33" s="296">
        <v>1</v>
      </c>
      <c r="D33" s="297"/>
      <c r="E33" s="297"/>
      <c r="F33" s="297"/>
      <c r="G33" s="297"/>
      <c r="H33" s="347"/>
      <c r="I33" s="49">
        <v>2</v>
      </c>
      <c r="J33" s="50">
        <v>3</v>
      </c>
      <c r="K33" s="51" t="s">
        <v>107</v>
      </c>
    </row>
    <row r="34" spans="1:12" ht="34.5" customHeight="1">
      <c r="B34" s="63">
        <v>65</v>
      </c>
      <c r="C34" s="332" t="s">
        <v>156</v>
      </c>
      <c r="D34" s="344"/>
      <c r="E34" s="344"/>
      <c r="F34" s="344"/>
      <c r="G34" s="344"/>
      <c r="H34" s="345"/>
      <c r="I34" s="182">
        <v>7498.83</v>
      </c>
      <c r="J34" s="179">
        <v>2970.82</v>
      </c>
      <c r="K34" s="185">
        <f t="shared" ref="K34" si="0">J34/I34*100</f>
        <v>39.617113603055415</v>
      </c>
    </row>
    <row r="35" spans="1:12">
      <c r="B35" s="10">
        <v>652</v>
      </c>
      <c r="C35" s="231" t="s">
        <v>55</v>
      </c>
      <c r="D35" s="231"/>
      <c r="E35" s="231"/>
      <c r="F35" s="231"/>
      <c r="G35" s="231"/>
      <c r="H35" s="231"/>
      <c r="I35" s="11"/>
      <c r="J35" s="11">
        <f>SUM(J36:J36)</f>
        <v>2970.82</v>
      </c>
      <c r="K35" s="185"/>
    </row>
    <row r="36" spans="1:12">
      <c r="B36" s="8">
        <v>6526</v>
      </c>
      <c r="C36" s="237" t="s">
        <v>117</v>
      </c>
      <c r="D36" s="237"/>
      <c r="E36" s="237"/>
      <c r="F36" s="237"/>
      <c r="G36" s="237"/>
      <c r="H36" s="237"/>
      <c r="I36" s="9"/>
      <c r="J36" s="52">
        <v>2970.82</v>
      </c>
      <c r="K36" s="185"/>
    </row>
    <row r="37" spans="1:12" ht="16.5" thickBot="1">
      <c r="B37" s="53"/>
      <c r="C37" s="246" t="s">
        <v>56</v>
      </c>
      <c r="D37" s="246"/>
      <c r="E37" s="246"/>
      <c r="F37" s="246"/>
      <c r="G37" s="246"/>
      <c r="H37" s="246"/>
      <c r="I37" s="54">
        <f>I34</f>
        <v>7498.83</v>
      </c>
      <c r="J37" s="54">
        <f>J34</f>
        <v>2970.82</v>
      </c>
      <c r="K37" s="395">
        <f>J37/I37*100</f>
        <v>39.617113603055415</v>
      </c>
    </row>
    <row r="38" spans="1:12">
      <c r="B38" s="55"/>
      <c r="C38" s="56"/>
      <c r="D38" s="56"/>
      <c r="E38" s="56"/>
      <c r="F38" s="56"/>
      <c r="G38" s="56"/>
      <c r="H38" s="56"/>
      <c r="I38" s="57"/>
      <c r="J38" s="57"/>
      <c r="K38" s="57"/>
    </row>
    <row r="39" spans="1:12" ht="16.5" thickBot="1">
      <c r="B39" s="346" t="s">
        <v>232</v>
      </c>
      <c r="C39" s="346"/>
      <c r="D39" s="346"/>
      <c r="E39" s="346"/>
    </row>
    <row r="40" spans="1:12" ht="47.25">
      <c r="B40" s="44" t="s">
        <v>51</v>
      </c>
      <c r="C40" s="295" t="s">
        <v>52</v>
      </c>
      <c r="D40" s="295"/>
      <c r="E40" s="295"/>
      <c r="F40" s="295"/>
      <c r="G40" s="295"/>
      <c r="H40" s="295"/>
      <c r="I40" s="45" t="s">
        <v>195</v>
      </c>
      <c r="J40" s="46" t="s">
        <v>169</v>
      </c>
      <c r="K40" s="47" t="s">
        <v>87</v>
      </c>
      <c r="L40" s="21"/>
    </row>
    <row r="41" spans="1:12">
      <c r="B41" s="48"/>
      <c r="C41" s="296">
        <v>1</v>
      </c>
      <c r="D41" s="297"/>
      <c r="E41" s="297"/>
      <c r="F41" s="297"/>
      <c r="G41" s="297"/>
      <c r="H41" s="347"/>
      <c r="I41" s="49">
        <v>2</v>
      </c>
      <c r="J41" s="50">
        <v>3</v>
      </c>
      <c r="K41" s="51" t="s">
        <v>107</v>
      </c>
    </row>
    <row r="42" spans="1:12">
      <c r="A42" s="372" t="s">
        <v>233</v>
      </c>
      <c r="B42" s="63">
        <v>63</v>
      </c>
      <c r="C42" s="302" t="s">
        <v>170</v>
      </c>
      <c r="D42" s="324"/>
      <c r="E42" s="324"/>
      <c r="F42" s="324"/>
      <c r="G42" s="324"/>
      <c r="H42" s="325"/>
      <c r="I42" s="182">
        <v>64522.34</v>
      </c>
      <c r="J42" s="179">
        <f>J43+J46</f>
        <v>25786.92</v>
      </c>
      <c r="K42" s="185">
        <f>J42/I42*100</f>
        <v>39.96587848487826</v>
      </c>
    </row>
    <row r="43" spans="1:12">
      <c r="A43" s="372"/>
      <c r="B43" s="10">
        <v>631</v>
      </c>
      <c r="C43" s="231" t="s">
        <v>112</v>
      </c>
      <c r="D43" s="231"/>
      <c r="E43" s="231"/>
      <c r="F43" s="231"/>
      <c r="G43" s="231"/>
      <c r="H43" s="231"/>
      <c r="I43" s="11"/>
      <c r="J43" s="11">
        <f>J44+J45</f>
        <v>0</v>
      </c>
      <c r="K43" s="185"/>
      <c r="L43" s="21"/>
    </row>
    <row r="44" spans="1:12">
      <c r="A44" s="372"/>
      <c r="B44" s="8">
        <v>6311</v>
      </c>
      <c r="C44" s="326" t="s">
        <v>113</v>
      </c>
      <c r="D44" s="342"/>
      <c r="E44" s="342"/>
      <c r="F44" s="342"/>
      <c r="G44" s="342"/>
      <c r="H44" s="343"/>
      <c r="I44" s="9"/>
      <c r="J44" s="52">
        <v>0</v>
      </c>
      <c r="K44" s="186"/>
      <c r="L44" s="21"/>
    </row>
    <row r="45" spans="1:12">
      <c r="A45" s="372"/>
      <c r="B45" s="8">
        <v>6312</v>
      </c>
      <c r="C45" s="326" t="s">
        <v>114</v>
      </c>
      <c r="D45" s="342"/>
      <c r="E45" s="342"/>
      <c r="F45" s="342"/>
      <c r="G45" s="342"/>
      <c r="H45" s="343"/>
      <c r="I45" s="9"/>
      <c r="J45" s="52">
        <v>0</v>
      </c>
      <c r="K45" s="186"/>
      <c r="L45" s="21"/>
    </row>
    <row r="46" spans="1:12">
      <c r="A46" s="372" t="s">
        <v>234</v>
      </c>
      <c r="B46" s="10">
        <v>636</v>
      </c>
      <c r="C46" s="329" t="s">
        <v>108</v>
      </c>
      <c r="D46" s="330"/>
      <c r="E46" s="330"/>
      <c r="F46" s="330"/>
      <c r="G46" s="330"/>
      <c r="H46" s="331"/>
      <c r="I46" s="11"/>
      <c r="J46" s="11">
        <f>J47+J48</f>
        <v>25786.92</v>
      </c>
      <c r="K46" s="185"/>
      <c r="L46" s="21"/>
    </row>
    <row r="47" spans="1:12" ht="16.5" customHeight="1">
      <c r="B47" s="8">
        <v>6361</v>
      </c>
      <c r="C47" s="237" t="s">
        <v>115</v>
      </c>
      <c r="D47" s="237"/>
      <c r="E47" s="237"/>
      <c r="F47" s="237"/>
      <c r="G47" s="237"/>
      <c r="H47" s="237"/>
      <c r="I47" s="9"/>
      <c r="J47" s="52">
        <v>13369.99</v>
      </c>
      <c r="K47" s="186"/>
      <c r="L47" s="21"/>
    </row>
    <row r="48" spans="1:12" ht="16.5" customHeight="1">
      <c r="B48" s="12">
        <v>6362</v>
      </c>
      <c r="C48" s="237" t="s">
        <v>120</v>
      </c>
      <c r="D48" s="237"/>
      <c r="E48" s="237"/>
      <c r="F48" s="237"/>
      <c r="G48" s="237"/>
      <c r="H48" s="237"/>
      <c r="I48" s="13"/>
      <c r="J48" s="59">
        <v>12416.93</v>
      </c>
      <c r="K48" s="186"/>
      <c r="L48" s="21"/>
    </row>
    <row r="49" spans="2:12" ht="16.5" thickBot="1">
      <c r="B49" s="53"/>
      <c r="C49" s="246" t="s">
        <v>57</v>
      </c>
      <c r="D49" s="246"/>
      <c r="E49" s="246"/>
      <c r="F49" s="246"/>
      <c r="G49" s="246"/>
      <c r="H49" s="246"/>
      <c r="I49" s="54">
        <f>I42</f>
        <v>64522.34</v>
      </c>
      <c r="J49" s="54">
        <f>J42</f>
        <v>25786.92</v>
      </c>
      <c r="K49" s="395">
        <f>J49/I49*100</f>
        <v>39.96587848487826</v>
      </c>
      <c r="L49" s="21"/>
    </row>
    <row r="50" spans="2:12">
      <c r="L50" s="21"/>
    </row>
    <row r="51" spans="2:12" ht="16.5" thickBot="1">
      <c r="B51" s="58" t="s">
        <v>235</v>
      </c>
      <c r="C51" s="58"/>
      <c r="D51" s="58"/>
      <c r="E51" s="58"/>
    </row>
    <row r="52" spans="2:12" ht="47.25">
      <c r="B52" s="44" t="s">
        <v>51</v>
      </c>
      <c r="C52" s="295" t="s">
        <v>52</v>
      </c>
      <c r="D52" s="295"/>
      <c r="E52" s="295"/>
      <c r="F52" s="295"/>
      <c r="G52" s="295"/>
      <c r="H52" s="295"/>
      <c r="I52" s="45" t="s">
        <v>195</v>
      </c>
      <c r="J52" s="46" t="s">
        <v>169</v>
      </c>
      <c r="K52" s="47" t="s">
        <v>87</v>
      </c>
    </row>
    <row r="53" spans="2:12">
      <c r="B53" s="48"/>
      <c r="C53" s="296">
        <v>1</v>
      </c>
      <c r="D53" s="297"/>
      <c r="E53" s="297"/>
      <c r="F53" s="297"/>
      <c r="G53" s="297"/>
      <c r="H53" s="347"/>
      <c r="I53" s="49">
        <v>2</v>
      </c>
      <c r="J53" s="50">
        <v>3</v>
      </c>
      <c r="K53" s="51" t="s">
        <v>107</v>
      </c>
    </row>
    <row r="54" spans="2:12">
      <c r="B54" s="10">
        <v>66</v>
      </c>
      <c r="C54" s="329" t="s">
        <v>155</v>
      </c>
      <c r="D54" s="348"/>
      <c r="E54" s="348"/>
      <c r="F54" s="348"/>
      <c r="G54" s="348"/>
      <c r="H54" s="349"/>
      <c r="I54" s="11">
        <v>3981.68</v>
      </c>
      <c r="J54" s="115">
        <f>J55</f>
        <v>0</v>
      </c>
      <c r="K54" s="185">
        <f t="shared" ref="K54" si="1">J54/I54*100</f>
        <v>0</v>
      </c>
    </row>
    <row r="55" spans="2:12">
      <c r="B55" s="10">
        <v>663</v>
      </c>
      <c r="C55" s="329" t="s">
        <v>58</v>
      </c>
      <c r="D55" s="330"/>
      <c r="E55" s="330"/>
      <c r="F55" s="330"/>
      <c r="G55" s="330"/>
      <c r="H55" s="331"/>
      <c r="I55" s="11"/>
      <c r="J55" s="11">
        <f>J56+J57</f>
        <v>0</v>
      </c>
      <c r="K55" s="185"/>
    </row>
    <row r="56" spans="2:12">
      <c r="B56" s="8">
        <v>6631</v>
      </c>
      <c r="C56" s="326" t="s">
        <v>118</v>
      </c>
      <c r="D56" s="335"/>
      <c r="E56" s="335"/>
      <c r="F56" s="335"/>
      <c r="G56" s="335"/>
      <c r="H56" s="336"/>
      <c r="I56" s="9"/>
      <c r="J56" s="52">
        <v>0</v>
      </c>
      <c r="K56" s="185"/>
    </row>
    <row r="57" spans="2:12">
      <c r="B57" s="10">
        <v>663</v>
      </c>
      <c r="C57" s="231" t="s">
        <v>121</v>
      </c>
      <c r="D57" s="231"/>
      <c r="E57" s="231"/>
      <c r="F57" s="231"/>
      <c r="G57" s="231"/>
      <c r="H57" s="231"/>
      <c r="I57" s="9"/>
      <c r="J57" s="52">
        <v>0</v>
      </c>
      <c r="K57" s="185"/>
    </row>
    <row r="58" spans="2:12" ht="16.5" thickBot="1">
      <c r="B58" s="53"/>
      <c r="C58" s="246" t="s">
        <v>59</v>
      </c>
      <c r="D58" s="246"/>
      <c r="E58" s="246"/>
      <c r="F58" s="246"/>
      <c r="G58" s="246"/>
      <c r="H58" s="246"/>
      <c r="I58" s="54">
        <f>I54</f>
        <v>3981.68</v>
      </c>
      <c r="J58" s="54">
        <f>J54</f>
        <v>0</v>
      </c>
      <c r="K58" s="395">
        <f>J58/I58*100</f>
        <v>0</v>
      </c>
    </row>
    <row r="59" spans="2:12">
      <c r="B59" s="55"/>
      <c r="C59" s="56"/>
      <c r="D59" s="56"/>
      <c r="E59" s="56"/>
      <c r="F59" s="56"/>
      <c r="G59" s="56"/>
      <c r="H59" s="56"/>
      <c r="I59" s="92"/>
      <c r="J59" s="92"/>
      <c r="K59" s="57"/>
    </row>
    <row r="60" spans="2:12">
      <c r="B60" s="341" t="s">
        <v>183</v>
      </c>
      <c r="C60" s="341"/>
      <c r="D60" s="341"/>
      <c r="E60" s="341"/>
      <c r="F60" s="341"/>
      <c r="G60" s="341"/>
      <c r="H60" s="341"/>
      <c r="I60" s="341"/>
      <c r="J60" s="341"/>
      <c r="K60" s="341"/>
    </row>
    <row r="61" spans="2:12">
      <c r="B61" s="341"/>
      <c r="C61" s="341"/>
      <c r="D61" s="341"/>
      <c r="E61" s="341"/>
      <c r="F61" s="341"/>
      <c r="G61" s="341"/>
      <c r="H61" s="341"/>
      <c r="I61" s="341"/>
      <c r="J61" s="341"/>
      <c r="K61" s="341"/>
    </row>
    <row r="62" spans="2:12">
      <c r="B62" s="341"/>
      <c r="C62" s="341"/>
      <c r="D62" s="341"/>
      <c r="E62" s="341"/>
      <c r="F62" s="341"/>
      <c r="G62" s="341"/>
      <c r="H62" s="341"/>
      <c r="I62" s="341"/>
      <c r="J62" s="341"/>
      <c r="K62" s="341"/>
    </row>
    <row r="63" spans="2:12" ht="16.5" thickBot="1">
      <c r="B63" s="58" t="s">
        <v>184</v>
      </c>
      <c r="C63" s="58"/>
      <c r="D63" s="58"/>
      <c r="E63" s="58"/>
    </row>
    <row r="64" spans="2:12" ht="47.25">
      <c r="B64" s="44" t="s">
        <v>51</v>
      </c>
      <c r="C64" s="295" t="s">
        <v>52</v>
      </c>
      <c r="D64" s="295"/>
      <c r="E64" s="295"/>
      <c r="F64" s="295"/>
      <c r="G64" s="295"/>
      <c r="H64" s="295"/>
      <c r="I64" s="45" t="s">
        <v>195</v>
      </c>
      <c r="J64" s="46" t="s">
        <v>169</v>
      </c>
      <c r="K64" s="47" t="s">
        <v>87</v>
      </c>
    </row>
    <row r="65" spans="2:11">
      <c r="B65" s="48"/>
      <c r="C65" s="296">
        <v>1</v>
      </c>
      <c r="D65" s="297"/>
      <c r="E65" s="297"/>
      <c r="F65" s="297"/>
      <c r="G65" s="297"/>
      <c r="H65" s="347"/>
      <c r="I65" s="49">
        <v>2</v>
      </c>
      <c r="J65" s="50">
        <v>3</v>
      </c>
      <c r="K65" s="51" t="s">
        <v>107</v>
      </c>
    </row>
    <row r="66" spans="2:11">
      <c r="B66" s="63">
        <v>92</v>
      </c>
      <c r="C66" s="302" t="s">
        <v>171</v>
      </c>
      <c r="D66" s="324"/>
      <c r="E66" s="324"/>
      <c r="F66" s="324"/>
      <c r="G66" s="324"/>
      <c r="H66" s="325"/>
      <c r="I66" s="182">
        <v>1781.04</v>
      </c>
      <c r="J66" s="179">
        <v>1781.04</v>
      </c>
      <c r="K66" s="189">
        <f>J66/I66*100</f>
        <v>100</v>
      </c>
    </row>
    <row r="67" spans="2:11">
      <c r="B67" s="10">
        <v>922</v>
      </c>
      <c r="C67" s="231" t="s">
        <v>60</v>
      </c>
      <c r="D67" s="231"/>
      <c r="E67" s="231"/>
      <c r="F67" s="231"/>
      <c r="G67" s="231"/>
      <c r="H67" s="231"/>
      <c r="I67" s="11"/>
      <c r="J67" s="11">
        <f>J68</f>
        <v>1781.04</v>
      </c>
      <c r="K67" s="189"/>
    </row>
    <row r="68" spans="2:11">
      <c r="B68" s="8">
        <v>9221</v>
      </c>
      <c r="C68" s="237" t="s">
        <v>61</v>
      </c>
      <c r="D68" s="237"/>
      <c r="E68" s="237"/>
      <c r="F68" s="237"/>
      <c r="G68" s="237"/>
      <c r="H68" s="237"/>
      <c r="I68" s="9"/>
      <c r="J68" s="52">
        <v>1781.04</v>
      </c>
      <c r="K68" s="190"/>
    </row>
    <row r="69" spans="2:11" ht="16.5" thickBot="1">
      <c r="B69" s="53"/>
      <c r="C69" s="246" t="s">
        <v>62</v>
      </c>
      <c r="D69" s="246"/>
      <c r="E69" s="246"/>
      <c r="F69" s="246"/>
      <c r="G69" s="246"/>
      <c r="H69" s="246"/>
      <c r="I69" s="54">
        <f>I66</f>
        <v>1781.04</v>
      </c>
      <c r="J69" s="54">
        <f>J66</f>
        <v>1781.04</v>
      </c>
      <c r="K69" s="396">
        <f>J69/I69*100</f>
        <v>100</v>
      </c>
    </row>
    <row r="70" spans="2:11" ht="16.5" thickBot="1">
      <c r="K70" s="191"/>
    </row>
    <row r="71" spans="2:11">
      <c r="B71" s="365" t="s">
        <v>63</v>
      </c>
      <c r="C71" s="366"/>
      <c r="D71" s="366"/>
      <c r="E71" s="366"/>
      <c r="F71" s="366"/>
      <c r="G71" s="366"/>
      <c r="H71" s="367"/>
      <c r="I71" s="32">
        <f>I21+I49+I37+I58+I29</f>
        <v>239523.10999999996</v>
      </c>
      <c r="J71" s="32">
        <f>J21+J49+J37+J58+J29</f>
        <v>100596.53000000001</v>
      </c>
      <c r="K71" s="397">
        <f>J71/I71*100</f>
        <v>41.99867394841359</v>
      </c>
    </row>
    <row r="72" spans="2:11" ht="16.5" thickBot="1">
      <c r="B72" s="351" t="s">
        <v>64</v>
      </c>
      <c r="C72" s="352"/>
      <c r="D72" s="352"/>
      <c r="E72" s="352"/>
      <c r="F72" s="352"/>
      <c r="G72" s="352"/>
      <c r="H72" s="353"/>
      <c r="I72" s="60">
        <f>I71+I69</f>
        <v>241304.14999999997</v>
      </c>
      <c r="J72" s="60">
        <f>J71+J69</f>
        <v>102377.57</v>
      </c>
      <c r="K72" s="396">
        <f>J72/I72*100</f>
        <v>42.426775503032175</v>
      </c>
    </row>
    <row r="77" spans="2:11">
      <c r="B77" s="253" t="s">
        <v>27</v>
      </c>
      <c r="C77" s="253"/>
      <c r="D77" s="253"/>
      <c r="E77" s="253"/>
      <c r="F77" s="253"/>
      <c r="G77" s="253"/>
      <c r="H77" s="253"/>
      <c r="I77" s="253"/>
      <c r="J77" s="253"/>
      <c r="K77" s="253"/>
    </row>
    <row r="78" spans="2:11">
      <c r="B78" s="253"/>
      <c r="C78" s="253"/>
      <c r="D78" s="253"/>
      <c r="E78" s="253"/>
      <c r="F78" s="253"/>
      <c r="G78" s="253"/>
      <c r="H78" s="253"/>
      <c r="I78" s="253"/>
      <c r="J78" s="253"/>
      <c r="K78" s="253"/>
    </row>
    <row r="79" spans="2:11">
      <c r="B79" s="253"/>
      <c r="C79" s="253"/>
      <c r="D79" s="253"/>
      <c r="E79" s="253"/>
      <c r="F79" s="253"/>
      <c r="G79" s="253"/>
      <c r="H79" s="253"/>
      <c r="I79" s="253"/>
      <c r="J79" s="253"/>
      <c r="K79" s="253"/>
    </row>
    <row r="80" spans="2:11">
      <c r="B80" s="61"/>
      <c r="C80" s="61"/>
      <c r="D80" s="61"/>
      <c r="E80" s="61"/>
      <c r="F80" s="61"/>
      <c r="G80" s="61"/>
      <c r="H80" s="61"/>
      <c r="I80" s="61"/>
      <c r="J80" s="61"/>
      <c r="K80" s="61"/>
    </row>
    <row r="81" spans="2:11">
      <c r="H81" s="61"/>
      <c r="I81" s="61"/>
      <c r="J81" s="61"/>
      <c r="K81" s="61"/>
    </row>
    <row r="82" spans="2:11">
      <c r="B82" s="4" t="s">
        <v>191</v>
      </c>
    </row>
    <row r="83" spans="2:11">
      <c r="B83" s="4" t="s">
        <v>193</v>
      </c>
    </row>
    <row r="85" spans="2:11" ht="16.5" thickBot="1">
      <c r="B85" s="373" t="s">
        <v>229</v>
      </c>
      <c r="C85" s="373"/>
      <c r="D85" s="373"/>
      <c r="E85" s="373"/>
      <c r="F85" s="374"/>
    </row>
    <row r="86" spans="2:11" ht="47.25">
      <c r="B86" s="44" t="s">
        <v>65</v>
      </c>
      <c r="C86" s="295" t="s">
        <v>52</v>
      </c>
      <c r="D86" s="295"/>
      <c r="E86" s="295"/>
      <c r="F86" s="295"/>
      <c r="G86" s="295"/>
      <c r="H86" s="295"/>
      <c r="I86" s="45" t="s">
        <v>195</v>
      </c>
      <c r="J86" s="46" t="s">
        <v>169</v>
      </c>
      <c r="K86" s="47" t="s">
        <v>87</v>
      </c>
    </row>
    <row r="87" spans="2:11">
      <c r="B87" s="48"/>
      <c r="C87" s="296">
        <v>1</v>
      </c>
      <c r="D87" s="297"/>
      <c r="E87" s="297"/>
      <c r="F87" s="297"/>
      <c r="G87" s="297"/>
      <c r="H87" s="347"/>
      <c r="I87" s="49">
        <v>2</v>
      </c>
      <c r="J87" s="50">
        <v>3</v>
      </c>
      <c r="K87" s="51" t="s">
        <v>107</v>
      </c>
    </row>
    <row r="88" spans="2:11">
      <c r="B88" s="63">
        <v>31</v>
      </c>
      <c r="C88" s="302" t="s">
        <v>70</v>
      </c>
      <c r="D88" s="324"/>
      <c r="E88" s="324"/>
      <c r="F88" s="324"/>
      <c r="G88" s="324"/>
      <c r="H88" s="325"/>
      <c r="I88" s="182">
        <v>118792.67</v>
      </c>
      <c r="J88" s="179">
        <f>J89+J91+J93</f>
        <v>58835.78</v>
      </c>
      <c r="K88" s="185">
        <f t="shared" ref="K88:K95" si="2">J88/I88*100</f>
        <v>49.528123241947505</v>
      </c>
    </row>
    <row r="89" spans="2:11">
      <c r="B89" s="63">
        <v>311</v>
      </c>
      <c r="C89" s="302" t="s">
        <v>172</v>
      </c>
      <c r="D89" s="337"/>
      <c r="E89" s="337"/>
      <c r="F89" s="337"/>
      <c r="G89" s="337"/>
      <c r="H89" s="338"/>
      <c r="I89" s="49"/>
      <c r="J89" s="179">
        <f>J90</f>
        <v>47390.71</v>
      </c>
      <c r="K89" s="180"/>
    </row>
    <row r="90" spans="2:11">
      <c r="B90" s="64">
        <v>3111</v>
      </c>
      <c r="C90" s="305" t="s">
        <v>31</v>
      </c>
      <c r="D90" s="339"/>
      <c r="E90" s="339"/>
      <c r="F90" s="339"/>
      <c r="G90" s="339"/>
      <c r="H90" s="340"/>
      <c r="I90" s="49"/>
      <c r="J90" s="183">
        <v>47390.71</v>
      </c>
      <c r="K90" s="180"/>
    </row>
    <row r="91" spans="2:11">
      <c r="B91" s="63">
        <v>312</v>
      </c>
      <c r="C91" s="302" t="s">
        <v>12</v>
      </c>
      <c r="D91" s="337"/>
      <c r="E91" s="337"/>
      <c r="F91" s="337"/>
      <c r="G91" s="337"/>
      <c r="H91" s="338"/>
      <c r="I91" s="49"/>
      <c r="J91" s="179">
        <f>J92</f>
        <v>3625.58</v>
      </c>
      <c r="K91" s="180"/>
    </row>
    <row r="92" spans="2:11">
      <c r="B92" s="64">
        <v>3121</v>
      </c>
      <c r="C92" s="305" t="s">
        <v>12</v>
      </c>
      <c r="D92" s="339"/>
      <c r="E92" s="339"/>
      <c r="F92" s="339"/>
      <c r="G92" s="339"/>
      <c r="H92" s="340"/>
      <c r="I92" s="49"/>
      <c r="J92" s="183">
        <v>3625.58</v>
      </c>
      <c r="K92" s="180"/>
    </row>
    <row r="93" spans="2:11">
      <c r="B93" s="63">
        <v>313</v>
      </c>
      <c r="C93" s="302" t="s">
        <v>32</v>
      </c>
      <c r="D93" s="337"/>
      <c r="E93" s="337"/>
      <c r="F93" s="337"/>
      <c r="G93" s="337"/>
      <c r="H93" s="338"/>
      <c r="I93" s="49"/>
      <c r="J93" s="179">
        <f>J94</f>
        <v>7819.49</v>
      </c>
      <c r="K93" s="180"/>
    </row>
    <row r="94" spans="2:11">
      <c r="B94" s="64">
        <v>3132</v>
      </c>
      <c r="C94" s="305" t="s">
        <v>162</v>
      </c>
      <c r="D94" s="339"/>
      <c r="E94" s="339"/>
      <c r="F94" s="339"/>
      <c r="G94" s="339"/>
      <c r="H94" s="340"/>
      <c r="I94" s="49"/>
      <c r="J94" s="183">
        <v>7819.49</v>
      </c>
      <c r="K94" s="180"/>
    </row>
    <row r="95" spans="2:11">
      <c r="B95" s="10">
        <v>32</v>
      </c>
      <c r="C95" s="231" t="s">
        <v>33</v>
      </c>
      <c r="D95" s="231"/>
      <c r="E95" s="231"/>
      <c r="F95" s="231"/>
      <c r="G95" s="231"/>
      <c r="H95" s="231"/>
      <c r="I95" s="11">
        <v>23996.28</v>
      </c>
      <c r="J95" s="11">
        <f>J96+J100+J105+J113+J115</f>
        <v>9012.4599999999991</v>
      </c>
      <c r="K95" s="185">
        <f t="shared" si="2"/>
        <v>37.55773811607466</v>
      </c>
    </row>
    <row r="96" spans="2:11">
      <c r="B96" s="10">
        <v>321</v>
      </c>
      <c r="C96" s="231" t="s">
        <v>34</v>
      </c>
      <c r="D96" s="231"/>
      <c r="E96" s="231"/>
      <c r="F96" s="231"/>
      <c r="G96" s="231"/>
      <c r="H96" s="231"/>
      <c r="I96" s="11"/>
      <c r="J96" s="115">
        <f>J97+J98+J99</f>
        <v>2611.71</v>
      </c>
      <c r="K96" s="185"/>
    </row>
    <row r="97" spans="2:11">
      <c r="B97" s="8">
        <v>3211</v>
      </c>
      <c r="C97" s="326" t="s">
        <v>7</v>
      </c>
      <c r="D97" s="335"/>
      <c r="E97" s="335"/>
      <c r="F97" s="335"/>
      <c r="G97" s="335"/>
      <c r="H97" s="336"/>
      <c r="I97" s="9"/>
      <c r="J97" s="52">
        <v>108.75</v>
      </c>
      <c r="K97" s="186"/>
    </row>
    <row r="98" spans="2:11">
      <c r="B98" s="8">
        <v>3212</v>
      </c>
      <c r="C98" s="326" t="s">
        <v>173</v>
      </c>
      <c r="D98" s="335"/>
      <c r="E98" s="335"/>
      <c r="F98" s="335"/>
      <c r="G98" s="335"/>
      <c r="H98" s="336"/>
      <c r="I98" s="9"/>
      <c r="J98" s="52">
        <v>2487.96</v>
      </c>
      <c r="K98" s="186"/>
    </row>
    <row r="99" spans="2:11">
      <c r="B99" s="8">
        <v>3213</v>
      </c>
      <c r="C99" s="326" t="s">
        <v>174</v>
      </c>
      <c r="D99" s="335"/>
      <c r="E99" s="335"/>
      <c r="F99" s="335"/>
      <c r="G99" s="335"/>
      <c r="H99" s="336"/>
      <c r="I99" s="9"/>
      <c r="J99" s="52">
        <v>15</v>
      </c>
      <c r="K99" s="186"/>
    </row>
    <row r="100" spans="2:11">
      <c r="B100" s="10">
        <v>322</v>
      </c>
      <c r="C100" s="329" t="s">
        <v>66</v>
      </c>
      <c r="D100" s="330"/>
      <c r="E100" s="330"/>
      <c r="F100" s="330"/>
      <c r="G100" s="330"/>
      <c r="H100" s="331"/>
      <c r="I100" s="11"/>
      <c r="J100" s="115">
        <f>J101+J102+J103+J104</f>
        <v>1967.3100000000002</v>
      </c>
      <c r="K100" s="185"/>
    </row>
    <row r="101" spans="2:11">
      <c r="B101" s="8">
        <v>3221</v>
      </c>
      <c r="C101" s="326" t="s">
        <v>163</v>
      </c>
      <c r="D101" s="335"/>
      <c r="E101" s="335"/>
      <c r="F101" s="335"/>
      <c r="G101" s="335"/>
      <c r="H101" s="336"/>
      <c r="I101" s="9"/>
      <c r="J101" s="52">
        <v>1039.43</v>
      </c>
      <c r="K101" s="186"/>
    </row>
    <row r="102" spans="2:11">
      <c r="B102" s="8">
        <v>3223</v>
      </c>
      <c r="C102" s="326" t="s">
        <v>164</v>
      </c>
      <c r="D102" s="335"/>
      <c r="E102" s="335"/>
      <c r="F102" s="335"/>
      <c r="G102" s="335"/>
      <c r="H102" s="336"/>
      <c r="I102" s="9"/>
      <c r="J102" s="52">
        <v>861.18</v>
      </c>
      <c r="K102" s="186"/>
    </row>
    <row r="103" spans="2:11">
      <c r="B103" s="8">
        <v>3224</v>
      </c>
      <c r="C103" s="326" t="s">
        <v>175</v>
      </c>
      <c r="D103" s="335"/>
      <c r="E103" s="335"/>
      <c r="F103" s="335"/>
      <c r="G103" s="335"/>
      <c r="H103" s="336"/>
      <c r="I103" s="9"/>
      <c r="J103" s="52">
        <v>19.95</v>
      </c>
      <c r="K103" s="186"/>
    </row>
    <row r="104" spans="2:11">
      <c r="B104" s="8">
        <v>3225</v>
      </c>
      <c r="C104" s="326" t="s">
        <v>176</v>
      </c>
      <c r="D104" s="335"/>
      <c r="E104" s="335"/>
      <c r="F104" s="335"/>
      <c r="G104" s="335"/>
      <c r="H104" s="336"/>
      <c r="I104" s="9"/>
      <c r="J104" s="52">
        <v>46.75</v>
      </c>
      <c r="K104" s="186"/>
    </row>
    <row r="105" spans="2:11">
      <c r="B105" s="10">
        <v>323</v>
      </c>
      <c r="C105" s="329" t="s">
        <v>67</v>
      </c>
      <c r="D105" s="330"/>
      <c r="E105" s="330"/>
      <c r="F105" s="330"/>
      <c r="G105" s="330"/>
      <c r="H105" s="331"/>
      <c r="I105" s="11"/>
      <c r="J105" s="115">
        <f>J106+J107+J108+J109+J110+J111+J112</f>
        <v>3762.8799999999997</v>
      </c>
      <c r="K105" s="185"/>
    </row>
    <row r="106" spans="2:11">
      <c r="B106" s="8">
        <v>3231</v>
      </c>
      <c r="C106" s="326" t="s">
        <v>8</v>
      </c>
      <c r="D106" s="335"/>
      <c r="E106" s="335"/>
      <c r="F106" s="335"/>
      <c r="G106" s="335"/>
      <c r="H106" s="336"/>
      <c r="I106" s="9"/>
      <c r="J106" s="52">
        <v>595.12</v>
      </c>
      <c r="K106" s="186"/>
    </row>
    <row r="107" spans="2:11">
      <c r="B107" s="8">
        <v>3232</v>
      </c>
      <c r="C107" s="326" t="s">
        <v>177</v>
      </c>
      <c r="D107" s="335"/>
      <c r="E107" s="335"/>
      <c r="F107" s="335"/>
      <c r="G107" s="335"/>
      <c r="H107" s="336"/>
      <c r="I107" s="9"/>
      <c r="J107" s="52">
        <v>121.86</v>
      </c>
      <c r="K107" s="186"/>
    </row>
    <row r="108" spans="2:11">
      <c r="B108" s="8">
        <v>3234</v>
      </c>
      <c r="C108" s="326" t="s">
        <v>9</v>
      </c>
      <c r="D108" s="335"/>
      <c r="E108" s="335"/>
      <c r="F108" s="335"/>
      <c r="G108" s="335"/>
      <c r="H108" s="336"/>
      <c r="I108" s="9"/>
      <c r="J108" s="52">
        <v>311.12</v>
      </c>
      <c r="K108" s="186"/>
    </row>
    <row r="109" spans="2:11">
      <c r="B109" s="8">
        <v>3236</v>
      </c>
      <c r="C109" s="326" t="s">
        <v>178</v>
      </c>
      <c r="D109" s="335"/>
      <c r="E109" s="335"/>
      <c r="F109" s="335"/>
      <c r="G109" s="335"/>
      <c r="H109" s="336"/>
      <c r="I109" s="9"/>
      <c r="J109" s="52">
        <v>1827.55</v>
      </c>
      <c r="K109" s="186"/>
    </row>
    <row r="110" spans="2:11">
      <c r="B110" s="8">
        <v>3237</v>
      </c>
      <c r="C110" s="326" t="s">
        <v>0</v>
      </c>
      <c r="D110" s="335"/>
      <c r="E110" s="335"/>
      <c r="F110" s="335"/>
      <c r="G110" s="335"/>
      <c r="H110" s="336"/>
      <c r="I110" s="9"/>
      <c r="J110" s="52">
        <v>0</v>
      </c>
      <c r="K110" s="186"/>
    </row>
    <row r="111" spans="2:11">
      <c r="B111" s="8">
        <v>3238</v>
      </c>
      <c r="C111" s="326" t="s">
        <v>5</v>
      </c>
      <c r="D111" s="335"/>
      <c r="E111" s="335"/>
      <c r="F111" s="335"/>
      <c r="G111" s="335"/>
      <c r="H111" s="336"/>
      <c r="I111" s="9"/>
      <c r="J111" s="52">
        <v>461.37</v>
      </c>
      <c r="K111" s="186"/>
    </row>
    <row r="112" spans="2:11">
      <c r="B112" s="8">
        <v>3239</v>
      </c>
      <c r="C112" s="326" t="s">
        <v>11</v>
      </c>
      <c r="D112" s="335"/>
      <c r="E112" s="335"/>
      <c r="F112" s="335"/>
      <c r="G112" s="335"/>
      <c r="H112" s="336"/>
      <c r="I112" s="9"/>
      <c r="J112" s="52">
        <v>445.86</v>
      </c>
      <c r="K112" s="186"/>
    </row>
    <row r="113" spans="2:11">
      <c r="B113" s="10">
        <v>324</v>
      </c>
      <c r="C113" s="329" t="s">
        <v>68</v>
      </c>
      <c r="D113" s="330"/>
      <c r="E113" s="330"/>
      <c r="F113" s="330"/>
      <c r="G113" s="330"/>
      <c r="H113" s="331"/>
      <c r="I113" s="11"/>
      <c r="J113" s="115">
        <f>J114</f>
        <v>0</v>
      </c>
      <c r="K113" s="185"/>
    </row>
    <row r="114" spans="2:11">
      <c r="B114" s="8">
        <v>3241</v>
      </c>
      <c r="C114" s="326" t="s">
        <v>68</v>
      </c>
      <c r="D114" s="342"/>
      <c r="E114" s="342"/>
      <c r="F114" s="342"/>
      <c r="G114" s="342"/>
      <c r="H114" s="343"/>
      <c r="I114" s="9"/>
      <c r="J114" s="52">
        <v>0</v>
      </c>
      <c r="K114" s="186"/>
    </row>
    <row r="115" spans="2:11">
      <c r="B115" s="10">
        <v>329</v>
      </c>
      <c r="C115" s="329" t="s">
        <v>1</v>
      </c>
      <c r="D115" s="330"/>
      <c r="E115" s="330"/>
      <c r="F115" s="330"/>
      <c r="G115" s="330"/>
      <c r="H115" s="331"/>
      <c r="I115" s="11"/>
      <c r="J115" s="115">
        <f>J116+J117</f>
        <v>670.56</v>
      </c>
      <c r="K115" s="185"/>
    </row>
    <row r="116" spans="2:11">
      <c r="B116" s="8">
        <v>3293</v>
      </c>
      <c r="C116" s="326" t="s">
        <v>6</v>
      </c>
      <c r="D116" s="335"/>
      <c r="E116" s="335"/>
      <c r="F116" s="335"/>
      <c r="G116" s="335"/>
      <c r="H116" s="336"/>
      <c r="I116" s="9"/>
      <c r="J116" s="52">
        <v>399.92</v>
      </c>
      <c r="K116" s="186"/>
    </row>
    <row r="117" spans="2:11">
      <c r="B117" s="8">
        <v>3299</v>
      </c>
      <c r="C117" s="326" t="s">
        <v>1</v>
      </c>
      <c r="D117" s="335"/>
      <c r="E117" s="335"/>
      <c r="F117" s="335"/>
      <c r="G117" s="335"/>
      <c r="H117" s="336"/>
      <c r="I117" s="9"/>
      <c r="J117" s="52">
        <v>270.64</v>
      </c>
      <c r="K117" s="186"/>
    </row>
    <row r="118" spans="2:11">
      <c r="B118" s="10">
        <v>34</v>
      </c>
      <c r="C118" s="329" t="s">
        <v>39</v>
      </c>
      <c r="D118" s="330"/>
      <c r="E118" s="330"/>
      <c r="F118" s="330"/>
      <c r="G118" s="330"/>
      <c r="H118" s="331"/>
      <c r="I118" s="11">
        <v>796.34</v>
      </c>
      <c r="J118" s="11">
        <f>J119</f>
        <v>406.98</v>
      </c>
      <c r="K118" s="185">
        <f t="shared" ref="K118" si="3">J118/I118*100</f>
        <v>51.106311374538514</v>
      </c>
    </row>
    <row r="119" spans="2:11">
      <c r="B119" s="10">
        <v>343</v>
      </c>
      <c r="C119" s="231" t="s">
        <v>69</v>
      </c>
      <c r="D119" s="231"/>
      <c r="E119" s="231"/>
      <c r="F119" s="231"/>
      <c r="G119" s="231"/>
      <c r="H119" s="231"/>
      <c r="I119" s="11"/>
      <c r="J119" s="115">
        <f>J120+J121</f>
        <v>406.98</v>
      </c>
      <c r="K119" s="186"/>
    </row>
    <row r="120" spans="2:11">
      <c r="B120" s="8">
        <v>3431</v>
      </c>
      <c r="C120" s="326" t="s">
        <v>10</v>
      </c>
      <c r="D120" s="327"/>
      <c r="E120" s="327"/>
      <c r="F120" s="327"/>
      <c r="G120" s="327"/>
      <c r="H120" s="328"/>
      <c r="I120" s="11"/>
      <c r="J120" s="52">
        <v>406.98</v>
      </c>
      <c r="K120" s="186"/>
    </row>
    <row r="121" spans="2:11">
      <c r="B121" s="8">
        <v>3432</v>
      </c>
      <c r="C121" s="237" t="s">
        <v>179</v>
      </c>
      <c r="D121" s="237"/>
      <c r="E121" s="237"/>
      <c r="F121" s="237"/>
      <c r="G121" s="237"/>
      <c r="H121" s="237"/>
      <c r="I121" s="9"/>
      <c r="J121" s="52">
        <v>0</v>
      </c>
      <c r="K121" s="186"/>
    </row>
    <row r="122" spans="2:11" ht="16.5" thickBot="1">
      <c r="B122" s="53"/>
      <c r="C122" s="246" t="s">
        <v>54</v>
      </c>
      <c r="D122" s="246"/>
      <c r="E122" s="246"/>
      <c r="F122" s="246"/>
      <c r="G122" s="246"/>
      <c r="H122" s="246"/>
      <c r="I122" s="54">
        <f>I95+I118+I88</f>
        <v>143585.29</v>
      </c>
      <c r="J122" s="54">
        <f>J95+J118+J88</f>
        <v>68255.22</v>
      </c>
      <c r="K122" s="395">
        <f>J122/I122*100</f>
        <v>47.536359748272261</v>
      </c>
    </row>
    <row r="123" spans="2:11">
      <c r="B123" s="55"/>
      <c r="C123" s="56"/>
      <c r="D123" s="56"/>
      <c r="E123" s="56"/>
      <c r="F123" s="56"/>
      <c r="G123" s="56"/>
      <c r="H123" s="56"/>
      <c r="I123" s="92"/>
      <c r="J123" s="92"/>
      <c r="K123" s="57"/>
    </row>
    <row r="124" spans="2:11">
      <c r="B124" s="55"/>
      <c r="C124" s="56"/>
      <c r="D124" s="56"/>
      <c r="E124" s="56"/>
      <c r="F124" s="56"/>
      <c r="G124" s="56"/>
      <c r="H124" s="56"/>
      <c r="I124" s="92"/>
      <c r="J124" s="92"/>
      <c r="K124" s="57"/>
    </row>
    <row r="125" spans="2:11" ht="16.5" thickBot="1">
      <c r="B125" s="58" t="s">
        <v>230</v>
      </c>
      <c r="C125" s="58"/>
      <c r="D125" s="58"/>
      <c r="E125" s="58"/>
    </row>
    <row r="126" spans="2:11" ht="47.25">
      <c r="B126" s="44" t="s">
        <v>65</v>
      </c>
      <c r="C126" s="295" t="s">
        <v>52</v>
      </c>
      <c r="D126" s="295"/>
      <c r="E126" s="295"/>
      <c r="F126" s="295"/>
      <c r="G126" s="295"/>
      <c r="H126" s="295"/>
      <c r="I126" s="45" t="s">
        <v>195</v>
      </c>
      <c r="J126" s="46" t="s">
        <v>169</v>
      </c>
      <c r="K126" s="47" t="s">
        <v>87</v>
      </c>
    </row>
    <row r="127" spans="2:11">
      <c r="B127" s="48"/>
      <c r="C127" s="296">
        <v>1</v>
      </c>
      <c r="D127" s="297"/>
      <c r="E127" s="297"/>
      <c r="F127" s="297"/>
      <c r="G127" s="297"/>
      <c r="H127" s="347"/>
      <c r="I127" s="49">
        <v>2</v>
      </c>
      <c r="J127" s="50">
        <v>3</v>
      </c>
      <c r="K127" s="51" t="s">
        <v>107</v>
      </c>
    </row>
    <row r="128" spans="2:11">
      <c r="B128" s="10">
        <v>34</v>
      </c>
      <c r="C128" s="231" t="s">
        <v>39</v>
      </c>
      <c r="D128" s="231"/>
      <c r="E128" s="231"/>
      <c r="F128" s="231"/>
      <c r="G128" s="231"/>
      <c r="H128" s="231"/>
      <c r="I128" s="11">
        <v>26.55</v>
      </c>
      <c r="J128" s="11">
        <f>SUM(J130:J130)</f>
        <v>0</v>
      </c>
      <c r="K128" s="185">
        <f>J128/I128*100</f>
        <v>0</v>
      </c>
    </row>
    <row r="129" spans="2:11">
      <c r="B129" s="8">
        <v>343</v>
      </c>
      <c r="C129" s="237" t="s">
        <v>69</v>
      </c>
      <c r="D129" s="237"/>
      <c r="E129" s="237"/>
      <c r="F129" s="237"/>
      <c r="G129" s="237"/>
      <c r="H129" s="237"/>
      <c r="I129" s="9"/>
      <c r="J129" s="52">
        <v>0</v>
      </c>
      <c r="K129" s="186"/>
    </row>
    <row r="130" spans="2:11">
      <c r="B130" s="8">
        <v>3431</v>
      </c>
      <c r="C130" s="326" t="s">
        <v>10</v>
      </c>
      <c r="D130" s="327"/>
      <c r="E130" s="327"/>
      <c r="F130" s="327"/>
      <c r="G130" s="327"/>
      <c r="H130" s="328"/>
      <c r="I130" s="9"/>
      <c r="J130" s="52">
        <v>0</v>
      </c>
      <c r="K130" s="186"/>
    </row>
    <row r="131" spans="2:11" ht="16.5" thickBot="1">
      <c r="B131" s="53"/>
      <c r="C131" s="246" t="s">
        <v>106</v>
      </c>
      <c r="D131" s="246"/>
      <c r="E131" s="246"/>
      <c r="F131" s="246"/>
      <c r="G131" s="246"/>
      <c r="H131" s="246"/>
      <c r="I131" s="54">
        <f>I128</f>
        <v>26.55</v>
      </c>
      <c r="J131" s="54">
        <f>J128</f>
        <v>0</v>
      </c>
      <c r="K131" s="395">
        <f>J131/I131*100</f>
        <v>0</v>
      </c>
    </row>
    <row r="132" spans="2:11">
      <c r="B132" s="55"/>
      <c r="C132" s="56"/>
      <c r="D132" s="56"/>
      <c r="E132" s="56"/>
      <c r="F132" s="56"/>
      <c r="G132" s="56"/>
      <c r="H132" s="56"/>
      <c r="I132" s="92"/>
      <c r="J132" s="92"/>
      <c r="K132" s="57"/>
    </row>
    <row r="133" spans="2:11">
      <c r="B133" s="55"/>
      <c r="C133" s="56"/>
      <c r="D133" s="56"/>
      <c r="E133" s="56"/>
      <c r="F133" s="56"/>
      <c r="G133" s="56"/>
      <c r="H133" s="56"/>
      <c r="I133" s="92"/>
      <c r="J133" s="92"/>
      <c r="K133" s="57"/>
    </row>
    <row r="134" spans="2:11" ht="16.5" thickBot="1">
      <c r="B134" s="58" t="s">
        <v>231</v>
      </c>
      <c r="C134" s="58"/>
      <c r="D134" s="58"/>
      <c r="E134" s="58"/>
    </row>
    <row r="135" spans="2:11" ht="47.25">
      <c r="B135" s="44" t="s">
        <v>65</v>
      </c>
      <c r="C135" s="295" t="s">
        <v>52</v>
      </c>
      <c r="D135" s="295"/>
      <c r="E135" s="295"/>
      <c r="F135" s="295"/>
      <c r="G135" s="295"/>
      <c r="H135" s="295"/>
      <c r="I135" s="45" t="s">
        <v>195</v>
      </c>
      <c r="J135" s="46" t="s">
        <v>169</v>
      </c>
      <c r="K135" s="47" t="s">
        <v>87</v>
      </c>
    </row>
    <row r="136" spans="2:11">
      <c r="B136" s="48"/>
      <c r="C136" s="296">
        <v>1</v>
      </c>
      <c r="D136" s="297"/>
      <c r="E136" s="297"/>
      <c r="F136" s="297"/>
      <c r="G136" s="297"/>
      <c r="H136" s="347"/>
      <c r="I136" s="49">
        <v>2</v>
      </c>
      <c r="J136" s="50">
        <v>3</v>
      </c>
      <c r="K136" s="51" t="s">
        <v>107</v>
      </c>
    </row>
    <row r="137" spans="2:11">
      <c r="B137" s="10">
        <v>32</v>
      </c>
      <c r="C137" s="231" t="s">
        <v>33</v>
      </c>
      <c r="D137" s="231"/>
      <c r="E137" s="231"/>
      <c r="F137" s="231"/>
      <c r="G137" s="231"/>
      <c r="H137" s="231"/>
      <c r="I137" s="11">
        <v>4314.78</v>
      </c>
      <c r="J137" s="11">
        <f>SUM(J138:J142)</f>
        <v>0</v>
      </c>
      <c r="K137" s="180">
        <f>J137/I137*100</f>
        <v>0</v>
      </c>
    </row>
    <row r="138" spans="2:11">
      <c r="B138" s="8">
        <v>321</v>
      </c>
      <c r="C138" s="237" t="s">
        <v>34</v>
      </c>
      <c r="D138" s="237"/>
      <c r="E138" s="237"/>
      <c r="F138" s="237"/>
      <c r="G138" s="237"/>
      <c r="H138" s="237"/>
      <c r="I138" s="9"/>
      <c r="J138" s="52">
        <v>0</v>
      </c>
      <c r="K138" s="181"/>
    </row>
    <row r="139" spans="2:11">
      <c r="B139" s="8">
        <v>322</v>
      </c>
      <c r="C139" s="326" t="s">
        <v>66</v>
      </c>
      <c r="D139" s="342"/>
      <c r="E139" s="342"/>
      <c r="F139" s="342"/>
      <c r="G139" s="342"/>
      <c r="H139" s="343"/>
      <c r="I139" s="9"/>
      <c r="J139" s="52">
        <v>0</v>
      </c>
      <c r="K139" s="181"/>
    </row>
    <row r="140" spans="2:11">
      <c r="B140" s="8">
        <v>323</v>
      </c>
      <c r="C140" s="326" t="s">
        <v>67</v>
      </c>
      <c r="D140" s="342"/>
      <c r="E140" s="342"/>
      <c r="F140" s="342"/>
      <c r="G140" s="342"/>
      <c r="H140" s="343"/>
      <c r="I140" s="9"/>
      <c r="J140" s="52">
        <v>0</v>
      </c>
      <c r="K140" s="181"/>
    </row>
    <row r="141" spans="2:11">
      <c r="B141" s="8">
        <v>324</v>
      </c>
      <c r="C141" s="326" t="s">
        <v>68</v>
      </c>
      <c r="D141" s="342"/>
      <c r="E141" s="342"/>
      <c r="F141" s="342"/>
      <c r="G141" s="342"/>
      <c r="H141" s="343"/>
      <c r="I141" s="9"/>
      <c r="J141" s="52">
        <v>0</v>
      </c>
      <c r="K141" s="181"/>
    </row>
    <row r="142" spans="2:11">
      <c r="B142" s="8">
        <v>329</v>
      </c>
      <c r="C142" s="326" t="s">
        <v>1</v>
      </c>
      <c r="D142" s="342"/>
      <c r="E142" s="342"/>
      <c r="F142" s="342"/>
      <c r="G142" s="342"/>
      <c r="H142" s="343"/>
      <c r="I142" s="9"/>
      <c r="J142" s="52">
        <v>0</v>
      </c>
      <c r="K142" s="181"/>
    </row>
    <row r="143" spans="2:11">
      <c r="B143" s="10">
        <v>34</v>
      </c>
      <c r="C143" s="329" t="s">
        <v>39</v>
      </c>
      <c r="D143" s="330"/>
      <c r="E143" s="330"/>
      <c r="F143" s="330"/>
      <c r="G143" s="330"/>
      <c r="H143" s="331"/>
      <c r="I143" s="11">
        <v>199.08</v>
      </c>
      <c r="J143" s="11">
        <f>J144</f>
        <v>0</v>
      </c>
      <c r="K143" s="180">
        <f>J143/I143*100</f>
        <v>0</v>
      </c>
    </row>
    <row r="144" spans="2:11">
      <c r="B144" s="8">
        <v>343</v>
      </c>
      <c r="C144" s="237" t="s">
        <v>69</v>
      </c>
      <c r="D144" s="237"/>
      <c r="E144" s="237"/>
      <c r="F144" s="237"/>
      <c r="G144" s="237"/>
      <c r="H144" s="237"/>
      <c r="I144" s="9"/>
      <c r="J144" s="52">
        <v>0</v>
      </c>
      <c r="K144" s="181"/>
    </row>
    <row r="145" spans="2:11" ht="16.5" thickBot="1">
      <c r="B145" s="53"/>
      <c r="C145" s="246" t="s">
        <v>56</v>
      </c>
      <c r="D145" s="246"/>
      <c r="E145" s="246"/>
      <c r="F145" s="246"/>
      <c r="G145" s="246"/>
      <c r="H145" s="246"/>
      <c r="I145" s="54">
        <f>I137+I143</f>
        <v>4513.8599999999997</v>
      </c>
      <c r="J145" s="54">
        <f>J137+J143</f>
        <v>0</v>
      </c>
      <c r="K145" s="398">
        <f>J145/I145*100</f>
        <v>0</v>
      </c>
    </row>
    <row r="146" spans="2:11">
      <c r="B146" s="55"/>
      <c r="C146" s="56"/>
      <c r="D146" s="56"/>
      <c r="E146" s="56"/>
      <c r="F146" s="56"/>
      <c r="G146" s="56"/>
      <c r="H146" s="56"/>
      <c r="I146" s="57"/>
      <c r="J146" s="57"/>
      <c r="K146" s="57"/>
    </row>
    <row r="147" spans="2:11">
      <c r="B147" s="55"/>
      <c r="C147" s="56"/>
      <c r="D147" s="56"/>
      <c r="E147" s="56"/>
      <c r="F147" s="56"/>
      <c r="G147" s="56"/>
      <c r="H147" s="56"/>
      <c r="I147" s="57"/>
      <c r="J147" s="57"/>
      <c r="K147" s="57"/>
    </row>
    <row r="148" spans="2:11" ht="16.5" thickBot="1">
      <c r="B148" s="346" t="s">
        <v>232</v>
      </c>
      <c r="C148" s="346"/>
      <c r="D148" s="346"/>
      <c r="E148" s="346"/>
    </row>
    <row r="149" spans="2:11" ht="47.25">
      <c r="B149" s="62" t="s">
        <v>65</v>
      </c>
      <c r="C149" s="295" t="s">
        <v>52</v>
      </c>
      <c r="D149" s="295"/>
      <c r="E149" s="295"/>
      <c r="F149" s="295"/>
      <c r="G149" s="295"/>
      <c r="H149" s="295"/>
      <c r="I149" s="45" t="s">
        <v>195</v>
      </c>
      <c r="J149" s="46" t="s">
        <v>169</v>
      </c>
      <c r="K149" s="47" t="s">
        <v>87</v>
      </c>
    </row>
    <row r="150" spans="2:11">
      <c r="B150" s="48"/>
      <c r="C150" s="296">
        <v>1</v>
      </c>
      <c r="D150" s="297"/>
      <c r="E150" s="297"/>
      <c r="F150" s="297"/>
      <c r="G150" s="297"/>
      <c r="H150" s="347"/>
      <c r="I150" s="49">
        <v>2</v>
      </c>
      <c r="J150" s="50">
        <v>3</v>
      </c>
      <c r="K150" s="51" t="s">
        <v>107</v>
      </c>
    </row>
    <row r="151" spans="2:11">
      <c r="B151" s="63">
        <v>31</v>
      </c>
      <c r="C151" s="302" t="s">
        <v>70</v>
      </c>
      <c r="D151" s="303"/>
      <c r="E151" s="303"/>
      <c r="F151" s="303"/>
      <c r="G151" s="303"/>
      <c r="H151" s="304"/>
      <c r="I151" s="68">
        <v>17226.580000000002</v>
      </c>
      <c r="J151" s="68">
        <f>J152+J154+J156</f>
        <v>9585.75</v>
      </c>
      <c r="K151" s="185">
        <f>J151/I151*100</f>
        <v>55.645113539657899</v>
      </c>
    </row>
    <row r="152" spans="2:11">
      <c r="B152" s="63">
        <v>311</v>
      </c>
      <c r="C152" s="302" t="s">
        <v>71</v>
      </c>
      <c r="D152" s="303"/>
      <c r="E152" s="303"/>
      <c r="F152" s="303"/>
      <c r="G152" s="303"/>
      <c r="H152" s="304"/>
      <c r="I152" s="68"/>
      <c r="J152" s="184">
        <f>J153</f>
        <v>7970.6</v>
      </c>
      <c r="K152" s="186"/>
    </row>
    <row r="153" spans="2:11">
      <c r="B153" s="64">
        <v>3111</v>
      </c>
      <c r="C153" s="305" t="s">
        <v>31</v>
      </c>
      <c r="D153" s="339"/>
      <c r="E153" s="339"/>
      <c r="F153" s="339"/>
      <c r="G153" s="339"/>
      <c r="H153" s="340"/>
      <c r="I153" s="69"/>
      <c r="J153" s="70">
        <v>7970.6</v>
      </c>
      <c r="K153" s="186"/>
    </row>
    <row r="154" spans="2:11">
      <c r="B154" s="63">
        <v>312</v>
      </c>
      <c r="C154" s="302" t="s">
        <v>12</v>
      </c>
      <c r="D154" s="303"/>
      <c r="E154" s="303"/>
      <c r="F154" s="303"/>
      <c r="G154" s="303"/>
      <c r="H154" s="304"/>
      <c r="I154" s="68"/>
      <c r="J154" s="184">
        <f>J155</f>
        <v>300</v>
      </c>
      <c r="K154" s="186"/>
    </row>
    <row r="155" spans="2:11">
      <c r="B155" s="64">
        <v>3121</v>
      </c>
      <c r="C155" s="305" t="s">
        <v>12</v>
      </c>
      <c r="D155" s="339"/>
      <c r="E155" s="339"/>
      <c r="F155" s="339"/>
      <c r="G155" s="339"/>
      <c r="H155" s="340"/>
      <c r="I155" s="69"/>
      <c r="J155" s="70">
        <v>300</v>
      </c>
      <c r="K155" s="186"/>
    </row>
    <row r="156" spans="2:11">
      <c r="B156" s="63">
        <v>313</v>
      </c>
      <c r="C156" s="302" t="s">
        <v>32</v>
      </c>
      <c r="D156" s="303"/>
      <c r="E156" s="303"/>
      <c r="F156" s="303"/>
      <c r="G156" s="303"/>
      <c r="H156" s="304"/>
      <c r="I156" s="68"/>
      <c r="J156" s="184">
        <f>J157</f>
        <v>1315.15</v>
      </c>
      <c r="K156" s="186"/>
    </row>
    <row r="157" spans="2:11">
      <c r="B157" s="64">
        <v>3132</v>
      </c>
      <c r="C157" s="305" t="s">
        <v>162</v>
      </c>
      <c r="D157" s="339"/>
      <c r="E157" s="339"/>
      <c r="F157" s="339"/>
      <c r="G157" s="339"/>
      <c r="H157" s="340"/>
      <c r="I157" s="69"/>
      <c r="J157" s="70">
        <v>1315.15</v>
      </c>
      <c r="K157" s="186"/>
    </row>
    <row r="158" spans="2:11">
      <c r="B158" s="10">
        <v>32</v>
      </c>
      <c r="C158" s="231" t="s">
        <v>33</v>
      </c>
      <c r="D158" s="231"/>
      <c r="E158" s="231"/>
      <c r="F158" s="231"/>
      <c r="G158" s="231"/>
      <c r="H158" s="231"/>
      <c r="I158" s="11">
        <v>4910.7299999999996</v>
      </c>
      <c r="J158" s="11">
        <f>J159+J161+J163</f>
        <v>2111.5500000000002</v>
      </c>
      <c r="K158" s="185">
        <f>J158/I158*100</f>
        <v>42.998698767800313</v>
      </c>
    </row>
    <row r="159" spans="2:11">
      <c r="B159" s="10">
        <v>321</v>
      </c>
      <c r="C159" s="329" t="s">
        <v>34</v>
      </c>
      <c r="D159" s="330"/>
      <c r="E159" s="330"/>
      <c r="F159" s="330"/>
      <c r="G159" s="330"/>
      <c r="H159" s="331"/>
      <c r="I159" s="11"/>
      <c r="J159" s="115">
        <f>J160</f>
        <v>926.01</v>
      </c>
      <c r="K159" s="186"/>
    </row>
    <row r="160" spans="2:11">
      <c r="B160" s="8">
        <v>3212</v>
      </c>
      <c r="C160" s="326" t="s">
        <v>173</v>
      </c>
      <c r="D160" s="335"/>
      <c r="E160" s="335"/>
      <c r="F160" s="335"/>
      <c r="G160" s="335"/>
      <c r="H160" s="336"/>
      <c r="I160" s="9"/>
      <c r="J160" s="52">
        <v>926.01</v>
      </c>
      <c r="K160" s="186"/>
    </row>
    <row r="161" spans="1:11">
      <c r="B161" s="10">
        <v>322</v>
      </c>
      <c r="C161" s="329" t="s">
        <v>66</v>
      </c>
      <c r="D161" s="330"/>
      <c r="E161" s="330"/>
      <c r="F161" s="330"/>
      <c r="G161" s="330"/>
      <c r="H161" s="331"/>
      <c r="I161" s="11"/>
      <c r="J161" s="115">
        <f>J162</f>
        <v>11.4</v>
      </c>
      <c r="K161" s="186"/>
    </row>
    <row r="162" spans="1:11">
      <c r="B162" s="8">
        <v>3224</v>
      </c>
      <c r="C162" s="326" t="s">
        <v>175</v>
      </c>
      <c r="D162" s="335"/>
      <c r="E162" s="335"/>
      <c r="F162" s="335"/>
      <c r="G162" s="335"/>
      <c r="H162" s="336"/>
      <c r="I162" s="9"/>
      <c r="J162" s="52">
        <v>11.4</v>
      </c>
      <c r="K162" s="186"/>
    </row>
    <row r="163" spans="1:11">
      <c r="B163" s="10">
        <v>323</v>
      </c>
      <c r="C163" s="329" t="s">
        <v>67</v>
      </c>
      <c r="D163" s="330"/>
      <c r="E163" s="330"/>
      <c r="F163" s="330"/>
      <c r="G163" s="330"/>
      <c r="H163" s="331"/>
      <c r="I163" s="11"/>
      <c r="J163" s="115">
        <f>J164+J165</f>
        <v>1174.1400000000001</v>
      </c>
      <c r="K163" s="186"/>
    </row>
    <row r="164" spans="1:11">
      <c r="B164" s="8">
        <v>3237</v>
      </c>
      <c r="C164" s="326" t="s">
        <v>0</v>
      </c>
      <c r="D164" s="335"/>
      <c r="E164" s="335"/>
      <c r="F164" s="335"/>
      <c r="G164" s="335"/>
      <c r="H164" s="336"/>
      <c r="I164" s="9"/>
      <c r="J164" s="52">
        <v>931.23</v>
      </c>
      <c r="K164" s="186"/>
    </row>
    <row r="165" spans="1:11">
      <c r="B165" s="8">
        <v>3239</v>
      </c>
      <c r="C165" s="326" t="s">
        <v>11</v>
      </c>
      <c r="D165" s="335"/>
      <c r="E165" s="335"/>
      <c r="F165" s="335"/>
      <c r="G165" s="335"/>
      <c r="H165" s="336"/>
      <c r="I165" s="9"/>
      <c r="J165" s="52">
        <v>242.91</v>
      </c>
      <c r="K165" s="186"/>
    </row>
    <row r="166" spans="1:11">
      <c r="B166" s="10">
        <v>34</v>
      </c>
      <c r="C166" s="329" t="s">
        <v>39</v>
      </c>
      <c r="D166" s="330"/>
      <c r="E166" s="330"/>
      <c r="F166" s="330"/>
      <c r="G166" s="330"/>
      <c r="H166" s="331"/>
      <c r="I166" s="11">
        <v>232.26</v>
      </c>
      <c r="J166" s="115">
        <f>J167</f>
        <v>85.53</v>
      </c>
      <c r="K166" s="185"/>
    </row>
    <row r="167" spans="1:11">
      <c r="B167" s="10">
        <v>343</v>
      </c>
      <c r="C167" s="231" t="s">
        <v>69</v>
      </c>
      <c r="D167" s="231"/>
      <c r="E167" s="231"/>
      <c r="F167" s="231"/>
      <c r="G167" s="231"/>
      <c r="H167" s="231"/>
      <c r="I167" s="11"/>
      <c r="J167" s="115">
        <f>J168</f>
        <v>85.53</v>
      </c>
      <c r="K167" s="185"/>
    </row>
    <row r="168" spans="1:11">
      <c r="B168" s="8">
        <v>3431</v>
      </c>
      <c r="C168" s="326" t="s">
        <v>10</v>
      </c>
      <c r="D168" s="327"/>
      <c r="E168" s="327"/>
      <c r="F168" s="327"/>
      <c r="G168" s="327"/>
      <c r="H168" s="328"/>
      <c r="I168" s="9"/>
      <c r="J168" s="52">
        <v>85.53</v>
      </c>
      <c r="K168" s="186"/>
    </row>
    <row r="169" spans="1:11" ht="16.5" thickBot="1">
      <c r="B169" s="53"/>
      <c r="C169" s="246" t="s">
        <v>57</v>
      </c>
      <c r="D169" s="246"/>
      <c r="E169" s="246"/>
      <c r="F169" s="246"/>
      <c r="G169" s="246"/>
      <c r="H169" s="246"/>
      <c r="I169" s="54">
        <f>I158+I151+I166</f>
        <v>22369.57</v>
      </c>
      <c r="J169" s="54">
        <f>J158+J151+J166</f>
        <v>11782.83</v>
      </c>
      <c r="K169" s="395">
        <f>J169/I169*100</f>
        <v>52.673475618887622</v>
      </c>
    </row>
    <row r="174" spans="1:11">
      <c r="B174" s="354"/>
      <c r="C174" s="354"/>
      <c r="D174" s="354"/>
      <c r="E174" s="354"/>
      <c r="F174" s="354"/>
      <c r="G174" s="354"/>
      <c r="H174" s="354"/>
    </row>
    <row r="175" spans="1:11">
      <c r="A175" s="4" t="s">
        <v>191</v>
      </c>
    </row>
    <row r="176" spans="1:11">
      <c r="A176" s="4" t="s">
        <v>194</v>
      </c>
    </row>
    <row r="178" spans="2:11" ht="16.5" thickBot="1">
      <c r="B178" s="346" t="s">
        <v>229</v>
      </c>
      <c r="C178" s="346"/>
      <c r="D178" s="346"/>
      <c r="E178" s="346"/>
    </row>
    <row r="179" spans="2:11" ht="47.25">
      <c r="B179" s="44" t="s">
        <v>65</v>
      </c>
      <c r="C179" s="295" t="s">
        <v>52</v>
      </c>
      <c r="D179" s="295"/>
      <c r="E179" s="295"/>
      <c r="F179" s="295"/>
      <c r="G179" s="295"/>
      <c r="H179" s="295"/>
      <c r="I179" s="45" t="s">
        <v>195</v>
      </c>
      <c r="J179" s="46" t="s">
        <v>169</v>
      </c>
      <c r="K179" s="47" t="s">
        <v>87</v>
      </c>
    </row>
    <row r="180" spans="2:11">
      <c r="B180" s="48"/>
      <c r="C180" s="296">
        <v>1</v>
      </c>
      <c r="D180" s="297"/>
      <c r="E180" s="297"/>
      <c r="F180" s="297"/>
      <c r="G180" s="297"/>
      <c r="H180" s="347"/>
      <c r="I180" s="49">
        <v>2</v>
      </c>
      <c r="J180" s="50">
        <v>3</v>
      </c>
      <c r="K180" s="51" t="s">
        <v>107</v>
      </c>
    </row>
    <row r="181" spans="2:11">
      <c r="B181" s="10">
        <v>42</v>
      </c>
      <c r="C181" s="231" t="s">
        <v>72</v>
      </c>
      <c r="D181" s="231"/>
      <c r="E181" s="231"/>
      <c r="F181" s="231"/>
      <c r="G181" s="231"/>
      <c r="H181" s="231"/>
      <c r="I181" s="11">
        <v>19908.419999999998</v>
      </c>
      <c r="J181" s="11">
        <f>J182+J184</f>
        <v>16855.850000000002</v>
      </c>
      <c r="K181" s="185">
        <f>J181/I181*100</f>
        <v>84.666939917884008</v>
      </c>
    </row>
    <row r="182" spans="2:11">
      <c r="B182" s="10">
        <v>422</v>
      </c>
      <c r="C182" s="231" t="s">
        <v>182</v>
      </c>
      <c r="D182" s="231"/>
      <c r="E182" s="231"/>
      <c r="F182" s="231"/>
      <c r="G182" s="231"/>
      <c r="H182" s="231"/>
      <c r="I182" s="11"/>
      <c r="J182" s="115">
        <f>J183</f>
        <v>13272.28</v>
      </c>
      <c r="K182" s="186"/>
    </row>
    <row r="183" spans="2:11">
      <c r="B183" s="8">
        <v>4221</v>
      </c>
      <c r="C183" s="326" t="s">
        <v>3</v>
      </c>
      <c r="D183" s="335"/>
      <c r="E183" s="335"/>
      <c r="F183" s="335"/>
      <c r="G183" s="335"/>
      <c r="H183" s="336"/>
      <c r="I183" s="9"/>
      <c r="J183" s="52">
        <v>13272.28</v>
      </c>
      <c r="K183" s="186"/>
    </row>
    <row r="184" spans="2:11">
      <c r="B184" s="10">
        <v>424</v>
      </c>
      <c r="C184" s="329" t="s">
        <v>74</v>
      </c>
      <c r="D184" s="330"/>
      <c r="E184" s="330"/>
      <c r="F184" s="330"/>
      <c r="G184" s="330"/>
      <c r="H184" s="331"/>
      <c r="I184" s="11"/>
      <c r="J184" s="115">
        <f>J185</f>
        <v>3583.57</v>
      </c>
      <c r="K184" s="186"/>
    </row>
    <row r="185" spans="2:11">
      <c r="B185" s="8">
        <v>4241</v>
      </c>
      <c r="C185" s="326" t="s">
        <v>44</v>
      </c>
      <c r="D185" s="342"/>
      <c r="E185" s="342"/>
      <c r="F185" s="342"/>
      <c r="G185" s="342"/>
      <c r="H185" s="343"/>
      <c r="I185" s="9"/>
      <c r="J185" s="52">
        <v>3583.57</v>
      </c>
      <c r="K185" s="186"/>
    </row>
    <row r="186" spans="2:11" ht="16.5" thickBot="1">
      <c r="B186" s="53"/>
      <c r="C186" s="246" t="s">
        <v>54</v>
      </c>
      <c r="D186" s="246"/>
      <c r="E186" s="246"/>
      <c r="F186" s="246"/>
      <c r="G186" s="246"/>
      <c r="H186" s="246"/>
      <c r="I186" s="54">
        <f>I181</f>
        <v>19908.419999999998</v>
      </c>
      <c r="J186" s="54">
        <f>J181</f>
        <v>16855.850000000002</v>
      </c>
      <c r="K186" s="395">
        <f>J186/I186*100</f>
        <v>84.666939917884008</v>
      </c>
    </row>
    <row r="189" spans="2:11" ht="16.5" thickBot="1">
      <c r="B189" s="58" t="s">
        <v>231</v>
      </c>
      <c r="C189" s="58"/>
      <c r="D189" s="58"/>
      <c r="E189" s="58"/>
    </row>
    <row r="190" spans="2:11" ht="47.25">
      <c r="B190" s="44" t="s">
        <v>65</v>
      </c>
      <c r="C190" s="295" t="s">
        <v>52</v>
      </c>
      <c r="D190" s="295"/>
      <c r="E190" s="295"/>
      <c r="F190" s="295"/>
      <c r="G190" s="295"/>
      <c r="H190" s="295"/>
      <c r="I190" s="45" t="s">
        <v>195</v>
      </c>
      <c r="J190" s="46" t="s">
        <v>169</v>
      </c>
      <c r="K190" s="47" t="s">
        <v>87</v>
      </c>
    </row>
    <row r="191" spans="2:11">
      <c r="B191" s="48"/>
      <c r="C191" s="296">
        <v>1</v>
      </c>
      <c r="D191" s="297"/>
      <c r="E191" s="297"/>
      <c r="F191" s="297"/>
      <c r="G191" s="297"/>
      <c r="H191" s="347"/>
      <c r="I191" s="49">
        <v>2</v>
      </c>
      <c r="J191" s="50">
        <v>3</v>
      </c>
      <c r="K191" s="51" t="s">
        <v>107</v>
      </c>
    </row>
    <row r="192" spans="2:11">
      <c r="B192" s="10">
        <v>42</v>
      </c>
      <c r="C192" s="231" t="s">
        <v>72</v>
      </c>
      <c r="D192" s="231"/>
      <c r="E192" s="231"/>
      <c r="F192" s="231"/>
      <c r="G192" s="231"/>
      <c r="H192" s="231"/>
      <c r="I192" s="11">
        <v>2984.97</v>
      </c>
      <c r="J192" s="11">
        <f>J193</f>
        <v>2.77</v>
      </c>
      <c r="K192" s="185">
        <f>J192/I192*100</f>
        <v>9.2798252578752891E-2</v>
      </c>
    </row>
    <row r="193" spans="2:11" s="3" customFormat="1">
      <c r="B193" s="10">
        <v>424</v>
      </c>
      <c r="C193" s="329" t="s">
        <v>74</v>
      </c>
      <c r="D193" s="330"/>
      <c r="E193" s="330"/>
      <c r="F193" s="330"/>
      <c r="G193" s="330"/>
      <c r="H193" s="331"/>
      <c r="I193" s="11"/>
      <c r="J193" s="115">
        <f>J194</f>
        <v>2.77</v>
      </c>
      <c r="K193" s="185"/>
    </row>
    <row r="194" spans="2:11">
      <c r="B194" s="8">
        <v>4241</v>
      </c>
      <c r="C194" s="326" t="s">
        <v>44</v>
      </c>
      <c r="D194" s="342"/>
      <c r="E194" s="342"/>
      <c r="F194" s="342"/>
      <c r="G194" s="342"/>
      <c r="H194" s="343"/>
      <c r="I194" s="9"/>
      <c r="J194" s="52">
        <v>2.77</v>
      </c>
      <c r="K194" s="186"/>
    </row>
    <row r="195" spans="2:11" ht="16.5" thickBot="1">
      <c r="B195" s="53"/>
      <c r="C195" s="246" t="s">
        <v>56</v>
      </c>
      <c r="D195" s="246"/>
      <c r="E195" s="246"/>
      <c r="F195" s="246"/>
      <c r="G195" s="246"/>
      <c r="H195" s="246"/>
      <c r="I195" s="54">
        <f>I192</f>
        <v>2984.97</v>
      </c>
      <c r="J195" s="54">
        <f>J192</f>
        <v>2.77</v>
      </c>
      <c r="K195" s="395">
        <f>J195/I195*100</f>
        <v>9.2798252578752891E-2</v>
      </c>
    </row>
    <row r="196" spans="2:11">
      <c r="B196" s="55"/>
      <c r="C196" s="56"/>
      <c r="D196" s="56"/>
      <c r="E196" s="56"/>
      <c r="F196" s="56"/>
      <c r="G196" s="56"/>
      <c r="H196" s="56"/>
      <c r="I196" s="57"/>
      <c r="J196" s="57"/>
      <c r="K196" s="57"/>
    </row>
    <row r="197" spans="2:11">
      <c r="B197" s="55"/>
      <c r="C197" s="56"/>
      <c r="D197" s="56"/>
      <c r="E197" s="56"/>
      <c r="F197" s="56"/>
      <c r="G197" s="56"/>
      <c r="H197" s="56"/>
      <c r="I197" s="57"/>
      <c r="J197" s="57"/>
      <c r="K197" s="57"/>
    </row>
    <row r="198" spans="2:11" ht="16.5" thickBot="1">
      <c r="B198" s="58" t="s">
        <v>236</v>
      </c>
      <c r="C198" s="58"/>
      <c r="D198" s="58"/>
      <c r="E198" s="58"/>
    </row>
    <row r="199" spans="2:11" ht="47.25">
      <c r="B199" s="44" t="s">
        <v>65</v>
      </c>
      <c r="C199" s="295" t="s">
        <v>52</v>
      </c>
      <c r="D199" s="295"/>
      <c r="E199" s="295"/>
      <c r="F199" s="295"/>
      <c r="G199" s="295"/>
      <c r="H199" s="295"/>
      <c r="I199" s="45" t="s">
        <v>195</v>
      </c>
      <c r="J199" s="46" t="s">
        <v>169</v>
      </c>
      <c r="K199" s="47" t="s">
        <v>87</v>
      </c>
    </row>
    <row r="200" spans="2:11">
      <c r="B200" s="48"/>
      <c r="C200" s="296">
        <v>1</v>
      </c>
      <c r="D200" s="297"/>
      <c r="E200" s="297"/>
      <c r="F200" s="297"/>
      <c r="G200" s="297"/>
      <c r="H200" s="347"/>
      <c r="I200" s="49">
        <v>2</v>
      </c>
      <c r="J200" s="50">
        <v>3</v>
      </c>
      <c r="K200" s="51" t="s">
        <v>107</v>
      </c>
    </row>
    <row r="201" spans="2:11">
      <c r="B201" s="10">
        <v>42</v>
      </c>
      <c r="C201" s="231" t="s">
        <v>72</v>
      </c>
      <c r="D201" s="231"/>
      <c r="E201" s="231"/>
      <c r="F201" s="231"/>
      <c r="G201" s="231"/>
      <c r="H201" s="231"/>
      <c r="I201" s="11">
        <v>1781.04</v>
      </c>
      <c r="J201" s="11">
        <f>J202</f>
        <v>1781.04</v>
      </c>
      <c r="K201" s="185">
        <f>J201/I201*100</f>
        <v>100</v>
      </c>
    </row>
    <row r="202" spans="2:11">
      <c r="B202" s="10">
        <v>422</v>
      </c>
      <c r="C202" s="231" t="s">
        <v>73</v>
      </c>
      <c r="D202" s="231"/>
      <c r="E202" s="231"/>
      <c r="F202" s="231"/>
      <c r="G202" s="231"/>
      <c r="H202" s="231"/>
      <c r="I202" s="11"/>
      <c r="J202" s="11">
        <f>J203</f>
        <v>1781.04</v>
      </c>
      <c r="K202" s="186"/>
    </row>
    <row r="203" spans="2:11">
      <c r="B203" s="8">
        <v>4221</v>
      </c>
      <c r="C203" s="237" t="s">
        <v>3</v>
      </c>
      <c r="D203" s="237"/>
      <c r="E203" s="237"/>
      <c r="F203" s="237"/>
      <c r="G203" s="237"/>
      <c r="H203" s="237"/>
      <c r="I203" s="9"/>
      <c r="J203" s="9">
        <v>1781.04</v>
      </c>
      <c r="K203" s="186"/>
    </row>
    <row r="204" spans="2:11" ht="16.5" thickBot="1">
      <c r="B204" s="53"/>
      <c r="C204" s="246" t="s">
        <v>75</v>
      </c>
      <c r="D204" s="246"/>
      <c r="E204" s="246"/>
      <c r="F204" s="246"/>
      <c r="G204" s="246"/>
      <c r="H204" s="246"/>
      <c r="I204" s="54">
        <f>I201</f>
        <v>1781.04</v>
      </c>
      <c r="J204" s="54">
        <f>J201</f>
        <v>1781.04</v>
      </c>
      <c r="K204" s="395">
        <f>J204/I204*100</f>
        <v>100</v>
      </c>
    </row>
    <row r="205" spans="2:11">
      <c r="B205" s="55"/>
      <c r="C205" s="56"/>
      <c r="D205" s="56"/>
      <c r="E205" s="56"/>
      <c r="F205" s="56"/>
      <c r="G205" s="56"/>
      <c r="H205" s="56"/>
      <c r="I205" s="92"/>
      <c r="J205" s="92"/>
      <c r="K205" s="57"/>
    </row>
    <row r="206" spans="2:11">
      <c r="B206" s="55"/>
      <c r="C206" s="174"/>
      <c r="D206" s="174"/>
      <c r="E206" s="174"/>
      <c r="F206" s="174"/>
      <c r="G206" s="174"/>
      <c r="H206" s="174"/>
      <c r="I206" s="92"/>
      <c r="J206" s="92"/>
      <c r="K206" s="57"/>
    </row>
    <row r="207" spans="2:11" ht="16.5" thickBot="1">
      <c r="B207" s="58" t="s">
        <v>232</v>
      </c>
      <c r="C207" s="58"/>
      <c r="D207" s="58"/>
      <c r="E207" s="58"/>
    </row>
    <row r="208" spans="2:11" ht="47.25">
      <c r="B208" s="44" t="s">
        <v>65</v>
      </c>
      <c r="C208" s="295" t="s">
        <v>52</v>
      </c>
      <c r="D208" s="295"/>
      <c r="E208" s="295"/>
      <c r="F208" s="295"/>
      <c r="G208" s="295"/>
      <c r="H208" s="295"/>
      <c r="I208" s="45" t="s">
        <v>195</v>
      </c>
      <c r="J208" s="46" t="s">
        <v>169</v>
      </c>
      <c r="K208" s="47" t="s">
        <v>87</v>
      </c>
    </row>
    <row r="209" spans="2:11">
      <c r="B209" s="48"/>
      <c r="C209" s="296">
        <v>1</v>
      </c>
      <c r="D209" s="297"/>
      <c r="E209" s="297"/>
      <c r="F209" s="297"/>
      <c r="G209" s="297"/>
      <c r="H209" s="347"/>
      <c r="I209" s="49">
        <v>2</v>
      </c>
      <c r="J209" s="50">
        <v>3</v>
      </c>
      <c r="K209" s="51" t="s">
        <v>107</v>
      </c>
    </row>
    <row r="210" spans="2:11">
      <c r="B210" s="10">
        <v>42</v>
      </c>
      <c r="C210" s="231" t="s">
        <v>72</v>
      </c>
      <c r="D210" s="231"/>
      <c r="E210" s="231"/>
      <c r="F210" s="231"/>
      <c r="G210" s="231"/>
      <c r="H210" s="231"/>
      <c r="I210" s="11">
        <v>42152.77</v>
      </c>
      <c r="J210" s="11">
        <f>J211+J213</f>
        <v>13932.51</v>
      </c>
      <c r="K210" s="185">
        <f>J210/I210*100</f>
        <v>33.052418619227161</v>
      </c>
    </row>
    <row r="211" spans="2:11" s="3" customFormat="1">
      <c r="B211" s="10">
        <v>422</v>
      </c>
      <c r="C211" s="231" t="s">
        <v>73</v>
      </c>
      <c r="D211" s="231"/>
      <c r="E211" s="231"/>
      <c r="F211" s="231"/>
      <c r="G211" s="231"/>
      <c r="H211" s="231"/>
      <c r="I211" s="11"/>
      <c r="J211" s="11">
        <f>J212</f>
        <v>3981.68</v>
      </c>
      <c r="K211" s="185"/>
    </row>
    <row r="212" spans="2:11">
      <c r="B212" s="8">
        <v>4221</v>
      </c>
      <c r="C212" s="326" t="s">
        <v>3</v>
      </c>
      <c r="D212" s="342"/>
      <c r="E212" s="342"/>
      <c r="F212" s="342"/>
      <c r="G212" s="342"/>
      <c r="H212" s="343"/>
      <c r="I212" s="9"/>
      <c r="J212" s="9">
        <v>3981.68</v>
      </c>
      <c r="K212" s="186"/>
    </row>
    <row r="213" spans="2:11">
      <c r="B213" s="8">
        <v>424</v>
      </c>
      <c r="C213" s="329" t="s">
        <v>74</v>
      </c>
      <c r="D213" s="330"/>
      <c r="E213" s="330"/>
      <c r="F213" s="330"/>
      <c r="G213" s="330"/>
      <c r="H213" s="331"/>
      <c r="I213" s="11"/>
      <c r="J213" s="11">
        <f>J214</f>
        <v>9950.83</v>
      </c>
      <c r="K213" s="185"/>
    </row>
    <row r="214" spans="2:11">
      <c r="B214" s="8">
        <v>4241</v>
      </c>
      <c r="C214" s="237" t="s">
        <v>44</v>
      </c>
      <c r="D214" s="237"/>
      <c r="E214" s="237"/>
      <c r="F214" s="237"/>
      <c r="G214" s="237"/>
      <c r="H214" s="237"/>
      <c r="I214" s="9"/>
      <c r="J214" s="9">
        <v>9950.83</v>
      </c>
      <c r="K214" s="186"/>
    </row>
    <row r="215" spans="2:11" ht="16.5" thickBot="1">
      <c r="B215" s="53"/>
      <c r="C215" s="246" t="s">
        <v>57</v>
      </c>
      <c r="D215" s="246"/>
      <c r="E215" s="246"/>
      <c r="F215" s="246"/>
      <c r="G215" s="246"/>
      <c r="H215" s="246"/>
      <c r="I215" s="54">
        <f>I210</f>
        <v>42152.77</v>
      </c>
      <c r="J215" s="54">
        <f>J210</f>
        <v>13932.51</v>
      </c>
      <c r="K215" s="395">
        <f>J215/I215*100</f>
        <v>33.052418619227161</v>
      </c>
    </row>
    <row r="216" spans="2:11">
      <c r="B216" s="55"/>
      <c r="C216" s="174"/>
      <c r="D216" s="174"/>
      <c r="E216" s="174"/>
      <c r="F216" s="174"/>
      <c r="G216" s="174"/>
      <c r="H216" s="174"/>
      <c r="I216" s="92"/>
      <c r="J216" s="92"/>
      <c r="K216" s="57"/>
    </row>
    <row r="217" spans="2:11">
      <c r="B217" s="55"/>
      <c r="C217" s="174"/>
      <c r="D217" s="174"/>
      <c r="E217" s="174"/>
      <c r="F217" s="174"/>
      <c r="G217" s="174"/>
      <c r="H217" s="174"/>
      <c r="I217" s="92"/>
      <c r="J217" s="92"/>
      <c r="K217" s="57"/>
    </row>
    <row r="218" spans="2:11" ht="16.5" thickBot="1">
      <c r="B218" s="58" t="s">
        <v>235</v>
      </c>
      <c r="C218" s="58"/>
      <c r="D218" s="58"/>
      <c r="E218" s="58"/>
    </row>
    <row r="219" spans="2:11" ht="47.25">
      <c r="B219" s="44" t="s">
        <v>65</v>
      </c>
      <c r="C219" s="295" t="s">
        <v>52</v>
      </c>
      <c r="D219" s="295"/>
      <c r="E219" s="295"/>
      <c r="F219" s="295"/>
      <c r="G219" s="295"/>
      <c r="H219" s="295"/>
      <c r="I219" s="45" t="s">
        <v>195</v>
      </c>
      <c r="J219" s="46" t="s">
        <v>169</v>
      </c>
      <c r="K219" s="47" t="s">
        <v>87</v>
      </c>
    </row>
    <row r="220" spans="2:11">
      <c r="B220" s="48"/>
      <c r="C220" s="296">
        <v>1</v>
      </c>
      <c r="D220" s="297"/>
      <c r="E220" s="297"/>
      <c r="F220" s="297"/>
      <c r="G220" s="297"/>
      <c r="H220" s="347"/>
      <c r="I220" s="49">
        <v>2</v>
      </c>
      <c r="J220" s="50">
        <v>3</v>
      </c>
      <c r="K220" s="51" t="s">
        <v>107</v>
      </c>
    </row>
    <row r="221" spans="2:11">
      <c r="B221" s="10">
        <v>42</v>
      </c>
      <c r="C221" s="231" t="s">
        <v>72</v>
      </c>
      <c r="D221" s="231"/>
      <c r="E221" s="231"/>
      <c r="F221" s="231"/>
      <c r="G221" s="231"/>
      <c r="H221" s="231"/>
      <c r="I221" s="11">
        <v>3981.68</v>
      </c>
      <c r="J221" s="11">
        <f>SUM(J222:J222)</f>
        <v>0</v>
      </c>
      <c r="K221" s="185">
        <f>J221/I221*100</f>
        <v>0</v>
      </c>
    </row>
    <row r="222" spans="2:11">
      <c r="B222" s="8">
        <v>422</v>
      </c>
      <c r="C222" s="237" t="s">
        <v>73</v>
      </c>
      <c r="D222" s="237"/>
      <c r="E222" s="237"/>
      <c r="F222" s="237"/>
      <c r="G222" s="237"/>
      <c r="H222" s="237"/>
      <c r="I222" s="9"/>
      <c r="J222" s="9">
        <v>0</v>
      </c>
      <c r="K222" s="186"/>
    </row>
    <row r="223" spans="2:11" ht="16.5" thickBot="1">
      <c r="B223" s="53"/>
      <c r="C223" s="246" t="s">
        <v>59</v>
      </c>
      <c r="D223" s="246"/>
      <c r="E223" s="246"/>
      <c r="F223" s="246"/>
      <c r="G223" s="246"/>
      <c r="H223" s="246"/>
      <c r="I223" s="54">
        <f>I221</f>
        <v>3981.68</v>
      </c>
      <c r="J223" s="54">
        <f>J221</f>
        <v>0</v>
      </c>
      <c r="K223" s="395">
        <f>J223/I223*100</f>
        <v>0</v>
      </c>
    </row>
    <row r="224" spans="2:11" ht="16.5" thickBot="1">
      <c r="B224" s="55"/>
      <c r="C224" s="56"/>
      <c r="D224" s="56"/>
      <c r="E224" s="56"/>
      <c r="F224" s="56"/>
      <c r="G224" s="56"/>
      <c r="H224" s="56"/>
      <c r="I224" s="57"/>
      <c r="J224" s="57"/>
      <c r="K224" s="187"/>
    </row>
    <row r="225" spans="2:29" ht="16.5" thickBot="1">
      <c r="B225" s="358" t="s">
        <v>76</v>
      </c>
      <c r="C225" s="359"/>
      <c r="D225" s="359"/>
      <c r="E225" s="359"/>
      <c r="F225" s="359"/>
      <c r="G225" s="359"/>
      <c r="H225" s="360"/>
      <c r="I225" s="72">
        <f>I223+I195+I186+I169+I145+I122+I131+I215</f>
        <v>239523.11</v>
      </c>
      <c r="J225" s="72">
        <f>J223+J204+J195+J186+J169+J145+J122</f>
        <v>98677.71</v>
      </c>
      <c r="K225" s="188">
        <f>J225/I225*100</f>
        <v>41.197573795697629</v>
      </c>
    </row>
    <row r="226" spans="2:29">
      <c r="B226" s="350" t="s">
        <v>180</v>
      </c>
      <c r="C226" s="350"/>
      <c r="D226" s="350"/>
      <c r="E226" s="350"/>
      <c r="F226" s="350"/>
      <c r="G226" s="350"/>
      <c r="H226" s="350"/>
      <c r="I226" s="177">
        <f>I225+I204</f>
        <v>241304.15</v>
      </c>
      <c r="J226" s="177">
        <f>J225+J204</f>
        <v>100458.75</v>
      </c>
    </row>
    <row r="231" spans="2:29">
      <c r="B231" s="253" t="s">
        <v>77</v>
      </c>
      <c r="C231" s="253"/>
      <c r="D231" s="253"/>
      <c r="E231" s="253"/>
      <c r="F231" s="253"/>
      <c r="G231" s="253"/>
      <c r="H231" s="253"/>
      <c r="I231" s="253"/>
      <c r="J231" s="253"/>
      <c r="K231" s="253"/>
    </row>
    <row r="232" spans="2:29">
      <c r="B232" s="253"/>
      <c r="C232" s="253"/>
      <c r="D232" s="253"/>
      <c r="E232" s="253"/>
      <c r="F232" s="253"/>
      <c r="G232" s="253"/>
      <c r="H232" s="253"/>
      <c r="I232" s="253"/>
      <c r="J232" s="253"/>
      <c r="K232" s="253"/>
      <c r="S232" s="94"/>
      <c r="T232" s="364"/>
      <c r="U232" s="364"/>
      <c r="V232" s="364"/>
      <c r="W232" s="364"/>
      <c r="X232" s="364"/>
      <c r="Y232" s="364"/>
      <c r="Z232" s="95"/>
      <c r="AA232" s="95"/>
      <c r="AB232" s="95"/>
      <c r="AC232" s="95"/>
    </row>
    <row r="233" spans="2:29">
      <c r="B233" s="253"/>
      <c r="C233" s="253"/>
      <c r="D233" s="253"/>
      <c r="E233" s="253"/>
      <c r="F233" s="253"/>
      <c r="G233" s="253"/>
      <c r="H233" s="253"/>
      <c r="I233" s="253"/>
      <c r="J233" s="253"/>
      <c r="K233" s="253"/>
      <c r="S233" s="96"/>
      <c r="T233" s="364"/>
      <c r="U233" s="364"/>
      <c r="V233" s="364"/>
      <c r="W233" s="364"/>
      <c r="X233" s="364"/>
      <c r="Y233" s="364"/>
      <c r="Z233" s="95"/>
      <c r="AA233" s="95"/>
      <c r="AB233" s="95"/>
      <c r="AC233" s="95"/>
    </row>
    <row r="234" spans="2:29">
      <c r="S234" s="97"/>
      <c r="T234" s="355"/>
      <c r="U234" s="355"/>
      <c r="V234" s="355"/>
      <c r="W234" s="355"/>
      <c r="X234" s="355"/>
      <c r="Y234" s="355"/>
      <c r="Z234" s="98"/>
      <c r="AA234" s="98"/>
      <c r="AB234" s="98"/>
      <c r="AC234" s="99"/>
    </row>
    <row r="235" spans="2:29" ht="16.5" thickBot="1">
      <c r="S235" s="97"/>
      <c r="T235" s="100"/>
      <c r="U235" s="100"/>
      <c r="V235" s="100"/>
      <c r="W235" s="100"/>
      <c r="X235" s="100"/>
      <c r="Y235" s="100"/>
      <c r="Z235" s="98"/>
      <c r="AA235" s="98"/>
      <c r="AB235" s="98"/>
      <c r="AC235" s="99"/>
    </row>
    <row r="236" spans="2:29" ht="31.5">
      <c r="B236" s="62" t="s">
        <v>185</v>
      </c>
      <c r="C236" s="361" t="s">
        <v>52</v>
      </c>
      <c r="D236" s="362"/>
      <c r="E236" s="362"/>
      <c r="F236" s="362"/>
      <c r="G236" s="362"/>
      <c r="H236" s="363"/>
      <c r="I236" s="45" t="s">
        <v>195</v>
      </c>
      <c r="J236" s="46" t="s">
        <v>169</v>
      </c>
      <c r="K236" s="47" t="s">
        <v>87</v>
      </c>
      <c r="S236" s="97"/>
      <c r="T236" s="355"/>
      <c r="U236" s="355"/>
      <c r="V236" s="355"/>
      <c r="W236" s="355"/>
      <c r="X236" s="355"/>
      <c r="Y236" s="355"/>
      <c r="Z236" s="98"/>
      <c r="AA236" s="98"/>
      <c r="AB236" s="98"/>
      <c r="AC236" s="99"/>
    </row>
    <row r="237" spans="2:29">
      <c r="B237" s="48"/>
      <c r="C237" s="296">
        <v>1</v>
      </c>
      <c r="D237" s="297"/>
      <c r="E237" s="297"/>
      <c r="F237" s="297"/>
      <c r="G237" s="297"/>
      <c r="H237" s="347"/>
      <c r="I237" s="49">
        <v>2</v>
      </c>
      <c r="J237" s="50">
        <v>3</v>
      </c>
      <c r="K237" s="51" t="s">
        <v>107</v>
      </c>
      <c r="S237" s="97"/>
      <c r="T237" s="355"/>
      <c r="U237" s="355"/>
      <c r="V237" s="355"/>
      <c r="W237" s="355"/>
      <c r="X237" s="355"/>
      <c r="Y237" s="355"/>
      <c r="Z237" s="98"/>
      <c r="AA237" s="98"/>
      <c r="AB237" s="98"/>
      <c r="AC237" s="99"/>
    </row>
    <row r="238" spans="2:29">
      <c r="B238" s="64" t="s">
        <v>186</v>
      </c>
      <c r="C238" s="305" t="s">
        <v>78</v>
      </c>
      <c r="D238" s="306"/>
      <c r="E238" s="306"/>
      <c r="F238" s="306"/>
      <c r="G238" s="306"/>
      <c r="H238" s="307"/>
      <c r="I238" s="69">
        <f>I186+I122</f>
        <v>163493.71000000002</v>
      </c>
      <c r="J238" s="69">
        <f>J186+J122</f>
        <v>85111.07</v>
      </c>
      <c r="K238" s="185">
        <f t="shared" ref="K238:K243" si="4">J238/I238*100</f>
        <v>52.057703014996726</v>
      </c>
      <c r="S238" s="97"/>
      <c r="T238" s="355"/>
      <c r="U238" s="355"/>
      <c r="V238" s="355"/>
      <c r="W238" s="355"/>
      <c r="X238" s="355"/>
      <c r="Y238" s="355"/>
      <c r="Z238" s="98"/>
      <c r="AA238" s="98"/>
      <c r="AB238" s="98"/>
      <c r="AC238" s="99"/>
    </row>
    <row r="239" spans="2:29">
      <c r="B239" s="64" t="s">
        <v>187</v>
      </c>
      <c r="C239" s="305" t="s">
        <v>105</v>
      </c>
      <c r="D239" s="306"/>
      <c r="E239" s="306"/>
      <c r="F239" s="306"/>
      <c r="G239" s="306"/>
      <c r="H239" s="307"/>
      <c r="I239" s="69">
        <f>I131</f>
        <v>26.55</v>
      </c>
      <c r="J239" s="69">
        <f>J131</f>
        <v>0</v>
      </c>
      <c r="K239" s="185">
        <f t="shared" si="4"/>
        <v>0</v>
      </c>
      <c r="S239" s="97"/>
      <c r="T239" s="355"/>
      <c r="U239" s="355"/>
      <c r="V239" s="355"/>
      <c r="W239" s="355"/>
      <c r="X239" s="355"/>
      <c r="Y239" s="355"/>
      <c r="Z239" s="98"/>
      <c r="AA239" s="98"/>
      <c r="AB239" s="98"/>
      <c r="AC239" s="99"/>
    </row>
    <row r="240" spans="2:29">
      <c r="B240" s="64" t="s">
        <v>188</v>
      </c>
      <c r="C240" s="305" t="s">
        <v>79</v>
      </c>
      <c r="D240" s="306"/>
      <c r="E240" s="306"/>
      <c r="F240" s="306"/>
      <c r="G240" s="306"/>
      <c r="H240" s="307"/>
      <c r="I240" s="69">
        <f>I195+I145</f>
        <v>7498.83</v>
      </c>
      <c r="J240" s="69">
        <f>J195+J145</f>
        <v>2.77</v>
      </c>
      <c r="K240" s="185">
        <f t="shared" si="4"/>
        <v>3.6939095832283171E-2</v>
      </c>
      <c r="S240" s="93"/>
      <c r="T240" s="356"/>
      <c r="U240" s="356"/>
      <c r="V240" s="356"/>
      <c r="W240" s="356"/>
      <c r="X240" s="356"/>
      <c r="Y240" s="356"/>
      <c r="Z240" s="101"/>
      <c r="AA240" s="101"/>
      <c r="AB240" s="101"/>
      <c r="AC240" s="99"/>
    </row>
    <row r="241" spans="2:29">
      <c r="B241" s="64" t="s">
        <v>188</v>
      </c>
      <c r="C241" s="305" t="s">
        <v>181</v>
      </c>
      <c r="D241" s="306"/>
      <c r="E241" s="306"/>
      <c r="F241" s="306"/>
      <c r="G241" s="306"/>
      <c r="H241" s="307"/>
      <c r="I241" s="69">
        <f>I204</f>
        <v>1781.04</v>
      </c>
      <c r="J241" s="69">
        <f>J204</f>
        <v>1781.04</v>
      </c>
      <c r="K241" s="185">
        <f t="shared" si="4"/>
        <v>100</v>
      </c>
      <c r="S241" s="357"/>
      <c r="T241" s="357"/>
      <c r="U241" s="357"/>
      <c r="V241" s="357"/>
      <c r="W241" s="357"/>
      <c r="X241" s="357"/>
      <c r="Y241" s="357"/>
      <c r="Z241" s="43"/>
      <c r="AA241" s="43"/>
      <c r="AB241" s="43"/>
      <c r="AC241" s="57"/>
    </row>
    <row r="242" spans="2:29">
      <c r="B242" s="64" t="s">
        <v>189</v>
      </c>
      <c r="C242" s="305" t="s">
        <v>80</v>
      </c>
      <c r="D242" s="306"/>
      <c r="E242" s="306"/>
      <c r="F242" s="306"/>
      <c r="G242" s="306"/>
      <c r="H242" s="307"/>
      <c r="I242" s="69">
        <f>I169+I215</f>
        <v>64522.34</v>
      </c>
      <c r="J242" s="69">
        <f>J169+J215</f>
        <v>25715.34</v>
      </c>
      <c r="K242" s="185">
        <f t="shared" si="4"/>
        <v>39.854940164910325</v>
      </c>
    </row>
    <row r="243" spans="2:29">
      <c r="B243" s="8" t="s">
        <v>190</v>
      </c>
      <c r="C243" s="326" t="s">
        <v>81</v>
      </c>
      <c r="D243" s="342"/>
      <c r="E243" s="342"/>
      <c r="F243" s="342"/>
      <c r="G243" s="342"/>
      <c r="H243" s="343"/>
      <c r="I243" s="9">
        <f>I223</f>
        <v>3981.68</v>
      </c>
      <c r="J243" s="9">
        <f>J223</f>
        <v>0</v>
      </c>
      <c r="K243" s="185">
        <f t="shared" si="4"/>
        <v>0</v>
      </c>
    </row>
    <row r="244" spans="2:29" ht="16.5" thickBot="1">
      <c r="B244" s="351" t="s">
        <v>89</v>
      </c>
      <c r="C244" s="352"/>
      <c r="D244" s="352"/>
      <c r="E244" s="352"/>
      <c r="F244" s="352"/>
      <c r="G244" s="352"/>
      <c r="H244" s="353"/>
      <c r="I244" s="60">
        <f>SUM(I238:I243)</f>
        <v>241304.15</v>
      </c>
      <c r="J244" s="60">
        <f t="shared" ref="J244" si="5">SUM(J238:J243)</f>
        <v>112610.22</v>
      </c>
      <c r="K244" s="399">
        <f t="shared" ref="K244" si="6">J244/I244*100</f>
        <v>46.66733663718589</v>
      </c>
    </row>
  </sheetData>
  <mergeCells count="187">
    <mergeCell ref="C140:H140"/>
    <mergeCell ref="C141:H141"/>
    <mergeCell ref="C186:H186"/>
    <mergeCell ref="C190:H190"/>
    <mergeCell ref="C192:H192"/>
    <mergeCell ref="C126:H126"/>
    <mergeCell ref="C127:H127"/>
    <mergeCell ref="C121:H121"/>
    <mergeCell ref="B85:F85"/>
    <mergeCell ref="S241:Y241"/>
    <mergeCell ref="C239:H239"/>
    <mergeCell ref="B225:H225"/>
    <mergeCell ref="B231:K233"/>
    <mergeCell ref="C236:H236"/>
    <mergeCell ref="C195:H195"/>
    <mergeCell ref="C199:H199"/>
    <mergeCell ref="C201:H201"/>
    <mergeCell ref="C204:H204"/>
    <mergeCell ref="C219:H219"/>
    <mergeCell ref="T232:Y232"/>
    <mergeCell ref="T233:Y233"/>
    <mergeCell ref="C240:H240"/>
    <mergeCell ref="C241:H241"/>
    <mergeCell ref="T234:Y234"/>
    <mergeCell ref="T236:Y236"/>
    <mergeCell ref="T237:Y237"/>
    <mergeCell ref="T238:Y238"/>
    <mergeCell ref="C238:H238"/>
    <mergeCell ref="C221:H221"/>
    <mergeCell ref="C222:H222"/>
    <mergeCell ref="C223:H223"/>
    <mergeCell ref="D1:J1"/>
    <mergeCell ref="D2:J2"/>
    <mergeCell ref="D3:J3"/>
    <mergeCell ref="C33:H33"/>
    <mergeCell ref="T239:Y239"/>
    <mergeCell ref="T240:Y240"/>
    <mergeCell ref="B71:H71"/>
    <mergeCell ref="B72:H72"/>
    <mergeCell ref="B77:K79"/>
    <mergeCell ref="C118:H118"/>
    <mergeCell ref="C65:H65"/>
    <mergeCell ref="C53:H53"/>
    <mergeCell ref="C41:H41"/>
    <mergeCell ref="C180:H180"/>
    <mergeCell ref="B148:E148"/>
    <mergeCell ref="C149:H149"/>
    <mergeCell ref="C151:H151"/>
    <mergeCell ref="C152:H152"/>
    <mergeCell ref="C154:H154"/>
    <mergeCell ref="C156:H156"/>
    <mergeCell ref="C139:H139"/>
    <mergeCell ref="C162:H162"/>
    <mergeCell ref="C164:H164"/>
    <mergeCell ref="C165:H165"/>
    <mergeCell ref="B244:H244"/>
    <mergeCell ref="C237:H237"/>
    <mergeCell ref="C136:H136"/>
    <mergeCell ref="C200:H200"/>
    <mergeCell ref="C220:H220"/>
    <mergeCell ref="C191:H191"/>
    <mergeCell ref="C202:H202"/>
    <mergeCell ref="C203:H203"/>
    <mergeCell ref="B178:E178"/>
    <mergeCell ref="C179:H179"/>
    <mergeCell ref="C181:H181"/>
    <mergeCell ref="C182:H182"/>
    <mergeCell ref="C184:H184"/>
    <mergeCell ref="C185:H185"/>
    <mergeCell ref="C158:H158"/>
    <mergeCell ref="C159:H159"/>
    <mergeCell ref="C163:H163"/>
    <mergeCell ref="C168:H168"/>
    <mergeCell ref="C169:H169"/>
    <mergeCell ref="B174:H174"/>
    <mergeCell ref="C243:H243"/>
    <mergeCell ref="C117:H117"/>
    <mergeCell ref="C119:H119"/>
    <mergeCell ref="C120:H120"/>
    <mergeCell ref="C242:H242"/>
    <mergeCell ref="C145:H145"/>
    <mergeCell ref="C144:H144"/>
    <mergeCell ref="C143:H143"/>
    <mergeCell ref="C142:H142"/>
    <mergeCell ref="C150:H150"/>
    <mergeCell ref="C193:H193"/>
    <mergeCell ref="C194:H194"/>
    <mergeCell ref="C208:H208"/>
    <mergeCell ref="C209:H209"/>
    <mergeCell ref="C210:H210"/>
    <mergeCell ref="C211:H211"/>
    <mergeCell ref="C213:H213"/>
    <mergeCell ref="C214:H214"/>
    <mergeCell ref="C215:H215"/>
    <mergeCell ref="B226:H226"/>
    <mergeCell ref="C153:H153"/>
    <mergeCell ref="C155:H155"/>
    <mergeCell ref="C157:H157"/>
    <mergeCell ref="C160:H160"/>
    <mergeCell ref="C161:H161"/>
    <mergeCell ref="B9:K9"/>
    <mergeCell ref="C52:H52"/>
    <mergeCell ref="C57:H57"/>
    <mergeCell ref="B39:E39"/>
    <mergeCell ref="C40:H40"/>
    <mergeCell ref="C43:H43"/>
    <mergeCell ref="C47:H47"/>
    <mergeCell ref="C48:H48"/>
    <mergeCell ref="C49:H49"/>
    <mergeCell ref="C16:H16"/>
    <mergeCell ref="C24:H24"/>
    <mergeCell ref="C25:H25"/>
    <mergeCell ref="C27:H27"/>
    <mergeCell ref="C28:H28"/>
    <mergeCell ref="C29:H29"/>
    <mergeCell ref="C54:H54"/>
    <mergeCell ref="C46:H46"/>
    <mergeCell ref="C26:H26"/>
    <mergeCell ref="C34:H34"/>
    <mergeCell ref="C42:H42"/>
    <mergeCell ref="C167:H167"/>
    <mergeCell ref="C183:H183"/>
    <mergeCell ref="C212:H212"/>
    <mergeCell ref="B14:E14"/>
    <mergeCell ref="C15:H15"/>
    <mergeCell ref="C17:H17"/>
    <mergeCell ref="C19:H19"/>
    <mergeCell ref="C122:H122"/>
    <mergeCell ref="C86:H86"/>
    <mergeCell ref="C95:H95"/>
    <mergeCell ref="C96:H96"/>
    <mergeCell ref="C100:H100"/>
    <mergeCell ref="C105:H105"/>
    <mergeCell ref="C113:H113"/>
    <mergeCell ref="C115:H115"/>
    <mergeCell ref="C87:H87"/>
    <mergeCell ref="C111:H111"/>
    <mergeCell ref="C114:H114"/>
    <mergeCell ref="C116:H116"/>
    <mergeCell ref="C137:H137"/>
    <mergeCell ref="C138:H138"/>
    <mergeCell ref="C166:H166"/>
    <mergeCell ref="C18:H18"/>
    <mergeCell ref="C97:H97"/>
    <mergeCell ref="C88:H88"/>
    <mergeCell ref="C89:H89"/>
    <mergeCell ref="C90:H90"/>
    <mergeCell ref="C91:H91"/>
    <mergeCell ref="C92:H92"/>
    <mergeCell ref="C93:H93"/>
    <mergeCell ref="C94:H94"/>
    <mergeCell ref="C98:H98"/>
    <mergeCell ref="C99:H99"/>
    <mergeCell ref="C101:H101"/>
    <mergeCell ref="C102:H102"/>
    <mergeCell ref="C103:H103"/>
    <mergeCell ref="C104:H104"/>
    <mergeCell ref="C106:H106"/>
    <mergeCell ref="C107:H107"/>
    <mergeCell ref="C108:H108"/>
    <mergeCell ref="C109:H109"/>
    <mergeCell ref="C110:H110"/>
    <mergeCell ref="C67:H67"/>
    <mergeCell ref="A7:K7"/>
    <mergeCell ref="D5:J5"/>
    <mergeCell ref="C129:H129"/>
    <mergeCell ref="C66:H66"/>
    <mergeCell ref="C69:H69"/>
    <mergeCell ref="C128:H128"/>
    <mergeCell ref="C130:H130"/>
    <mergeCell ref="C131:H131"/>
    <mergeCell ref="C135:H135"/>
    <mergeCell ref="C68:H68"/>
    <mergeCell ref="C112:H112"/>
    <mergeCell ref="C64:H64"/>
    <mergeCell ref="C20:H20"/>
    <mergeCell ref="C21:H21"/>
    <mergeCell ref="C32:H32"/>
    <mergeCell ref="C35:H35"/>
    <mergeCell ref="C36:H36"/>
    <mergeCell ref="C37:H37"/>
    <mergeCell ref="C58:H58"/>
    <mergeCell ref="B60:K62"/>
    <mergeCell ref="C55:H55"/>
    <mergeCell ref="C56:H56"/>
    <mergeCell ref="C44:H44"/>
    <mergeCell ref="C45:H45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L38"/>
  <sheetViews>
    <sheetView workbookViewId="0">
      <selection activeCell="H38" sqref="H38"/>
    </sheetView>
  </sheetViews>
  <sheetFormatPr defaultRowHeight="12.75"/>
  <cols>
    <col min="9" max="9" width="12.85546875" customWidth="1"/>
    <col min="12" max="12" width="12.28515625" customWidth="1"/>
  </cols>
  <sheetData>
    <row r="2" spans="1:12" ht="15">
      <c r="A2" s="368" t="s">
        <v>222</v>
      </c>
      <c r="B2" s="369"/>
      <c r="C2" s="369"/>
      <c r="D2" s="369"/>
      <c r="E2" s="369"/>
      <c r="F2" s="369"/>
      <c r="G2" s="369"/>
      <c r="H2" s="369"/>
      <c r="I2" s="369"/>
      <c r="J2" s="229"/>
      <c r="K2" s="229"/>
      <c r="L2" s="229"/>
    </row>
    <row r="3" spans="1:12" ht="30" customHeight="1">
      <c r="A3" s="369"/>
      <c r="B3" s="369"/>
      <c r="C3" s="369"/>
      <c r="D3" s="369"/>
      <c r="E3" s="369"/>
      <c r="F3" s="369"/>
      <c r="G3" s="369"/>
      <c r="H3" s="369"/>
      <c r="I3" s="369"/>
      <c r="J3" s="229"/>
      <c r="K3" s="229"/>
      <c r="L3" s="229"/>
    </row>
    <row r="4" spans="1:12" ht="15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</row>
    <row r="5" spans="1:12" ht="15">
      <c r="A5" s="370" t="s">
        <v>192</v>
      </c>
      <c r="B5" s="370"/>
      <c r="C5" s="370"/>
      <c r="D5" s="370"/>
      <c r="E5" s="370"/>
      <c r="F5" s="370"/>
      <c r="G5" s="370"/>
      <c r="H5" s="370"/>
      <c r="I5" s="370"/>
      <c r="J5" s="229"/>
      <c r="K5" s="229"/>
      <c r="L5" s="229"/>
    </row>
    <row r="6" spans="1:12" ht="15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</row>
    <row r="7" spans="1:12" ht="15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</row>
    <row r="9" spans="1:12">
      <c r="A9" s="103" t="s">
        <v>212</v>
      </c>
      <c r="B9" s="103"/>
      <c r="C9" s="103"/>
      <c r="D9" s="103"/>
      <c r="E9" s="103"/>
      <c r="F9" s="103"/>
      <c r="G9" s="103"/>
      <c r="H9" s="103"/>
      <c r="I9" s="103"/>
    </row>
    <row r="11" spans="1:12">
      <c r="A11" s="1" t="s">
        <v>213</v>
      </c>
    </row>
    <row r="14" spans="1:12">
      <c r="A14" s="103" t="s">
        <v>214</v>
      </c>
      <c r="B14" s="103"/>
      <c r="C14" s="103"/>
      <c r="D14" s="103"/>
      <c r="E14" s="103"/>
      <c r="F14" s="103"/>
      <c r="G14" s="103"/>
    </row>
    <row r="16" spans="1:12">
      <c r="A16" s="1" t="s">
        <v>215</v>
      </c>
    </row>
    <row r="19" spans="1:12">
      <c r="A19" s="103" t="s">
        <v>216</v>
      </c>
      <c r="B19" s="103"/>
      <c r="C19" s="103"/>
      <c r="D19" s="103"/>
      <c r="E19" s="103"/>
      <c r="F19" s="103"/>
      <c r="G19" s="103"/>
      <c r="H19" s="103"/>
    </row>
    <row r="21" spans="1:12">
      <c r="A21" s="1" t="s">
        <v>217</v>
      </c>
    </row>
    <row r="24" spans="1:12">
      <c r="A24" s="103" t="s">
        <v>224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</row>
    <row r="25" spans="1:12">
      <c r="A25" s="103" t="s">
        <v>223</v>
      </c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</row>
    <row r="27" spans="1:12">
      <c r="A27" s="1" t="s">
        <v>218</v>
      </c>
    </row>
    <row r="29" spans="1:12">
      <c r="A29" s="1" t="s">
        <v>225</v>
      </c>
    </row>
    <row r="30" spans="1:12">
      <c r="A30" s="1" t="s">
        <v>227</v>
      </c>
    </row>
    <row r="31" spans="1:12">
      <c r="A31" s="1" t="s">
        <v>226</v>
      </c>
    </row>
    <row r="32" spans="1:12">
      <c r="A32" s="1"/>
    </row>
    <row r="33" spans="1:8">
      <c r="A33" s="1" t="s">
        <v>221</v>
      </c>
    </row>
    <row r="36" spans="1:8">
      <c r="A36" s="103" t="s">
        <v>219</v>
      </c>
      <c r="B36" s="103"/>
      <c r="C36" s="103"/>
      <c r="D36" s="103"/>
      <c r="E36" s="103"/>
      <c r="F36" s="103"/>
      <c r="G36" s="103"/>
      <c r="H36" s="103"/>
    </row>
    <row r="38" spans="1:8">
      <c r="A38" s="1" t="s">
        <v>220</v>
      </c>
    </row>
  </sheetData>
  <mergeCells count="2">
    <mergeCell ref="A2:I3"/>
    <mergeCell ref="A5:I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OPĆI DIO-EKONOMSKA KLASIF.</vt:lpstr>
      <vt:lpstr>OPĆI DIO-PO IZVORIMA</vt:lpstr>
      <vt:lpstr>RASHODI PREMA FUNKCIJSKOJ KLAS.</vt:lpstr>
      <vt:lpstr>RAČUN FINANCIRANJA</vt:lpstr>
      <vt:lpstr>POSEBNI DIO </vt:lpstr>
      <vt:lpstr>POSEBNI IZVJEŠTAJI</vt:lpstr>
    </vt:vector>
  </TitlesOfParts>
  <Company>Grad Beli Manastir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Andrijana</dc:creator>
  <cp:lastModifiedBy>racunovodstvo gkbm</cp:lastModifiedBy>
  <cp:lastPrinted>2023-07-27T09:08:40Z</cp:lastPrinted>
  <dcterms:created xsi:type="dcterms:W3CDTF">2003-02-16T12:53:38Z</dcterms:created>
  <dcterms:modified xsi:type="dcterms:W3CDTF">2023-07-27T09:11:03Z</dcterms:modified>
</cp:coreProperties>
</file>