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8800" windowHeight="12300" firstSheet="5" activeTab="10"/>
  </bookViews>
  <sheets>
    <sheet name="OPĆI DIO PRORAČUNA" sheetId="13" r:id="rId1"/>
    <sheet name="PRIHODI I RASHODI PO IZVORIMA" sheetId="14" r:id="rId2"/>
    <sheet name="RASHODI PO FUNKC.KLAS." sheetId="17" r:id="rId3"/>
    <sheet name="RAČUN FINANC." sheetId="18" r:id="rId4"/>
    <sheet name="JLP(R)FP-Ril 4.razina " sheetId="12" r:id="rId5"/>
    <sheet name="JLP(R)FP-Ril 3. razina" sheetId="5" r:id="rId6"/>
    <sheet name="JLP(R)FP-Ril 2. razina " sheetId="16" r:id="rId7"/>
    <sheet name="JLP(R)S FP PiP 1 2024." sheetId="6" r:id="rId8"/>
    <sheet name="JLP(R)S FP-PiP2 2025.-2026." sheetId="7" r:id="rId9"/>
    <sheet name="2025. JLP(R)FP-Ril  razrada" sheetId="8" r:id="rId10"/>
    <sheet name="2026. JLP(R)FP-Ril  razrada " sheetId="10" r:id="rId11"/>
  </sheets>
  <calcPr calcId="124519"/>
</workbook>
</file>

<file path=xl/calcChain.xml><?xml version="1.0" encoding="utf-8"?>
<calcChain xmlns="http://schemas.openxmlformats.org/spreadsheetml/2006/main">
  <c r="D13" i="17"/>
  <c r="D12" s="1"/>
  <c r="G19" i="18" l="1"/>
  <c r="E19"/>
  <c r="G18"/>
  <c r="G17" s="1"/>
  <c r="E18"/>
  <c r="F17"/>
  <c r="E17"/>
  <c r="G14"/>
  <c r="E14"/>
  <c r="E13" s="1"/>
  <c r="E12" s="1"/>
  <c r="E16" s="1"/>
  <c r="G13"/>
  <c r="G12"/>
  <c r="G16" s="1"/>
  <c r="F12"/>
  <c r="F16" s="1"/>
  <c r="F11" i="16" l="1"/>
  <c r="F10"/>
  <c r="F9"/>
  <c r="F8"/>
  <c r="E10"/>
  <c r="E9"/>
  <c r="E8"/>
  <c r="D22" i="10"/>
  <c r="K146" i="14" s="1"/>
  <c r="D21" i="10"/>
  <c r="D19"/>
  <c r="D18" s="1"/>
  <c r="C18" s="1"/>
  <c r="D17"/>
  <c r="C17" s="1"/>
  <c r="D16"/>
  <c r="C16" s="1"/>
  <c r="D15"/>
  <c r="K81" i="14" s="1"/>
  <c r="D14" i="10"/>
  <c r="C14" s="1"/>
  <c r="D13"/>
  <c r="K79" i="14" s="1"/>
  <c r="J169"/>
  <c r="J170"/>
  <c r="G19" i="8"/>
  <c r="G17"/>
  <c r="G16"/>
  <c r="G15"/>
  <c r="G14"/>
  <c r="J116" i="14"/>
  <c r="G8" i="8"/>
  <c r="J112" i="14"/>
  <c r="F9" i="5"/>
  <c r="F8"/>
  <c r="E8"/>
  <c r="C7" i="7" s="1"/>
  <c r="C11" s="1"/>
  <c r="D11" i="12"/>
  <c r="K42" i="14" s="1"/>
  <c r="K41" s="1"/>
  <c r="K43" s="1"/>
  <c r="K239" s="1"/>
  <c r="C11" i="12"/>
  <c r="D10"/>
  <c r="C10"/>
  <c r="E9" i="5" s="1"/>
  <c r="D8" i="7" s="1"/>
  <c r="D11" s="1"/>
  <c r="D9" i="12"/>
  <c r="K19" i="14" s="1"/>
  <c r="K18" s="1"/>
  <c r="K20" s="1"/>
  <c r="K218" s="1"/>
  <c r="C9" i="12"/>
  <c r="J19" i="14" s="1"/>
  <c r="J18" s="1"/>
  <c r="J20" s="1"/>
  <c r="J218" s="1"/>
  <c r="J29" i="13"/>
  <c r="I29"/>
  <c r="H29"/>
  <c r="M9" i="7"/>
  <c r="K8"/>
  <c r="K11" s="1"/>
  <c r="J7"/>
  <c r="J11" s="1"/>
  <c r="F7" i="6"/>
  <c r="F6"/>
  <c r="C13" i="16"/>
  <c r="K170" i="14"/>
  <c r="K169"/>
  <c r="K168" s="1"/>
  <c r="K171" s="1"/>
  <c r="K177"/>
  <c r="K121"/>
  <c r="K120" s="1"/>
  <c r="K119"/>
  <c r="K117"/>
  <c r="K118"/>
  <c r="K116"/>
  <c r="K115" s="1"/>
  <c r="K113"/>
  <c r="K114"/>
  <c r="K112"/>
  <c r="J105"/>
  <c r="J104" s="1"/>
  <c r="J177"/>
  <c r="J176"/>
  <c r="J178" s="1"/>
  <c r="J121"/>
  <c r="J120" s="1"/>
  <c r="J119"/>
  <c r="J117"/>
  <c r="J118"/>
  <c r="J113"/>
  <c r="J114"/>
  <c r="G8" i="10"/>
  <c r="H8"/>
  <c r="I8"/>
  <c r="J8"/>
  <c r="H8" i="8"/>
  <c r="I8"/>
  <c r="J8"/>
  <c r="J23"/>
  <c r="J91" i="14"/>
  <c r="J93" s="1"/>
  <c r="I177"/>
  <c r="I176" s="1"/>
  <c r="I178" s="1"/>
  <c r="K55"/>
  <c r="K54"/>
  <c r="K56" s="1"/>
  <c r="D34" i="12"/>
  <c r="I75" i="14" s="1"/>
  <c r="G64" i="12"/>
  <c r="H64"/>
  <c r="I119" i="14"/>
  <c r="H34" i="12"/>
  <c r="I112" i="14" s="1"/>
  <c r="H36" i="12"/>
  <c r="I113" i="14"/>
  <c r="C13" i="5"/>
  <c r="E64" i="12"/>
  <c r="F64"/>
  <c r="D76"/>
  <c r="M38"/>
  <c r="J77" i="14" s="1"/>
  <c r="N38" i="12"/>
  <c r="O38"/>
  <c r="K77" i="14"/>
  <c r="L38" i="12"/>
  <c r="E38"/>
  <c r="D38"/>
  <c r="I77" i="14" s="1"/>
  <c r="P41" i="16"/>
  <c r="P36"/>
  <c r="B13"/>
  <c r="K105" i="14"/>
  <c r="K104" s="1"/>
  <c r="K26"/>
  <c r="K28" s="1"/>
  <c r="J27"/>
  <c r="J26" s="1"/>
  <c r="J28" s="1"/>
  <c r="C35" i="12"/>
  <c r="C34" s="1"/>
  <c r="D55" i="5"/>
  <c r="D46" i="16"/>
  <c r="D45" s="1"/>
  <c r="D50" i="5"/>
  <c r="D42" i="16"/>
  <c r="D44" i="5"/>
  <c r="D41" i="16" s="1"/>
  <c r="D40" i="5"/>
  <c r="D40" i="16" s="1"/>
  <c r="C55" i="5"/>
  <c r="C54"/>
  <c r="C58"/>
  <c r="C50"/>
  <c r="C42" i="16"/>
  <c r="C44" i="5"/>
  <c r="C41" i="16"/>
  <c r="C40" i="5"/>
  <c r="C40" i="16"/>
  <c r="C39" s="1"/>
  <c r="K91" i="14"/>
  <c r="K93"/>
  <c r="K160"/>
  <c r="K163"/>
  <c r="K195" s="1"/>
  <c r="J160"/>
  <c r="J163" s="1"/>
  <c r="J195" s="1"/>
  <c r="K131"/>
  <c r="J131"/>
  <c r="K127"/>
  <c r="K133"/>
  <c r="J127"/>
  <c r="J133"/>
  <c r="J55"/>
  <c r="J54" s="1"/>
  <c r="J56" s="1"/>
  <c r="C54" i="12"/>
  <c r="J42" i="14"/>
  <c r="J41" s="1"/>
  <c r="J43" s="1"/>
  <c r="J239" s="1"/>
  <c r="C39" i="12"/>
  <c r="C38" s="1"/>
  <c r="L34"/>
  <c r="N34"/>
  <c r="C49"/>
  <c r="C48"/>
  <c r="K176" i="14"/>
  <c r="K178" s="1"/>
  <c r="K154"/>
  <c r="K153"/>
  <c r="K152" s="1"/>
  <c r="K155" s="1"/>
  <c r="J154"/>
  <c r="J153"/>
  <c r="J152" s="1"/>
  <c r="J155" s="1"/>
  <c r="K103"/>
  <c r="K102"/>
  <c r="K101"/>
  <c r="K100"/>
  <c r="K98" s="1"/>
  <c r="K99"/>
  <c r="J103"/>
  <c r="J102"/>
  <c r="J101"/>
  <c r="J100"/>
  <c r="J99"/>
  <c r="J98" s="1"/>
  <c r="K33"/>
  <c r="K36" s="1"/>
  <c r="K232" s="1"/>
  <c r="I54"/>
  <c r="I56" s="1"/>
  <c r="G81" i="12"/>
  <c r="I162" i="14"/>
  <c r="G76" i="12"/>
  <c r="G71"/>
  <c r="I49" i="5"/>
  <c r="G62" i="12"/>
  <c r="I48" i="5"/>
  <c r="G52" i="12"/>
  <c r="G46"/>
  <c r="G41"/>
  <c r="G38"/>
  <c r="F38"/>
  <c r="C79"/>
  <c r="C78"/>
  <c r="C77"/>
  <c r="C76" s="1"/>
  <c r="C68"/>
  <c r="C57"/>
  <c r="L76"/>
  <c r="L81"/>
  <c r="N57" i="5"/>
  <c r="H76" i="12"/>
  <c r="I169" i="14"/>
  <c r="F76" i="12"/>
  <c r="E76"/>
  <c r="N41"/>
  <c r="O45" i="5" s="1"/>
  <c r="N52" i="12"/>
  <c r="O47" i="5"/>
  <c r="L41" i="12"/>
  <c r="N45" i="5" s="1"/>
  <c r="L46" i="12"/>
  <c r="N46" i="5"/>
  <c r="L52" i="12"/>
  <c r="N47" i="5"/>
  <c r="L62" i="12"/>
  <c r="N48" i="5"/>
  <c r="L64" i="12"/>
  <c r="N49" i="5"/>
  <c r="F46" i="12"/>
  <c r="F52"/>
  <c r="H47" i="5"/>
  <c r="I103" i="14"/>
  <c r="D41" i="12"/>
  <c r="I79" i="14"/>
  <c r="D52" i="12"/>
  <c r="I81" i="14"/>
  <c r="D64" i="12"/>
  <c r="I83" i="14"/>
  <c r="E20" i="10"/>
  <c r="E18"/>
  <c r="E12"/>
  <c r="F20" i="8"/>
  <c r="O52" i="12"/>
  <c r="O41"/>
  <c r="M52"/>
  <c r="D15" i="8"/>
  <c r="J81" i="14" s="1"/>
  <c r="M41" i="12"/>
  <c r="D13" i="8" s="1"/>
  <c r="M11" i="7"/>
  <c r="F9"/>
  <c r="F11" s="1"/>
  <c r="K38" i="12"/>
  <c r="J38"/>
  <c r="L43" i="5"/>
  <c r="I38" i="12"/>
  <c r="I36"/>
  <c r="H38"/>
  <c r="I114" i="14"/>
  <c r="K41" i="12"/>
  <c r="J41"/>
  <c r="L45" i="5"/>
  <c r="I41" i="12"/>
  <c r="K46"/>
  <c r="M46" i="5"/>
  <c r="J46" i="12"/>
  <c r="I46"/>
  <c r="K46" i="5"/>
  <c r="H46" i="12"/>
  <c r="I117" i="14"/>
  <c r="K52" i="12"/>
  <c r="J52"/>
  <c r="L47" i="5"/>
  <c r="I52" i="12"/>
  <c r="H52"/>
  <c r="I118" i="14"/>
  <c r="K76" i="12"/>
  <c r="J76"/>
  <c r="K81"/>
  <c r="M57" i="5"/>
  <c r="J81" i="12"/>
  <c r="I81"/>
  <c r="H81"/>
  <c r="I170" i="14"/>
  <c r="K71" i="12"/>
  <c r="J71"/>
  <c r="I71"/>
  <c r="K51" i="5"/>
  <c r="K50" s="1"/>
  <c r="H71" i="12"/>
  <c r="I121" i="14"/>
  <c r="I120" s="1"/>
  <c r="F71" i="12"/>
  <c r="H51" i="5"/>
  <c r="K64" i="12"/>
  <c r="M49" i="5"/>
  <c r="J64" i="12"/>
  <c r="L49" i="5"/>
  <c r="I64" i="12"/>
  <c r="K49" i="5"/>
  <c r="J49"/>
  <c r="K62" i="12"/>
  <c r="M48" i="5"/>
  <c r="J62" i="12"/>
  <c r="L48" i="5"/>
  <c r="I62" i="12"/>
  <c r="K48" i="5"/>
  <c r="C82" i="12"/>
  <c r="O81"/>
  <c r="N81"/>
  <c r="O57" i="5"/>
  <c r="M81" i="12"/>
  <c r="D22" i="8"/>
  <c r="F81" i="12"/>
  <c r="I154" i="14"/>
  <c r="E81" i="12"/>
  <c r="D81"/>
  <c r="D75" s="1"/>
  <c r="D74" s="1"/>
  <c r="I12" i="14" s="1"/>
  <c r="C80" i="12"/>
  <c r="O76"/>
  <c r="N76"/>
  <c r="M76"/>
  <c r="I76"/>
  <c r="C73"/>
  <c r="C72"/>
  <c r="O71"/>
  <c r="N71"/>
  <c r="M71"/>
  <c r="D19" i="8"/>
  <c r="L71" i="12"/>
  <c r="N51" i="5"/>
  <c r="N50" s="1"/>
  <c r="E71" i="12"/>
  <c r="I92" i="14"/>
  <c r="I91" s="1"/>
  <c r="I93" s="1"/>
  <c r="E70" i="12"/>
  <c r="D71"/>
  <c r="C69"/>
  <c r="C67"/>
  <c r="C66"/>
  <c r="C65"/>
  <c r="O64"/>
  <c r="N64"/>
  <c r="O49" i="5"/>
  <c r="M64" i="12"/>
  <c r="D17" i="8"/>
  <c r="J83" i="14" s="1"/>
  <c r="C63" i="12"/>
  <c r="O62"/>
  <c r="N62"/>
  <c r="O48" i="5"/>
  <c r="M62" i="12"/>
  <c r="D16" i="8"/>
  <c r="H62" i="12"/>
  <c r="J48" i="5"/>
  <c r="F62" i="12"/>
  <c r="I102" i="14"/>
  <c r="E62" i="12"/>
  <c r="G48" i="5"/>
  <c r="D62" i="12"/>
  <c r="C61"/>
  <c r="C60"/>
  <c r="C59"/>
  <c r="C58"/>
  <c r="C56"/>
  <c r="C55"/>
  <c r="C53"/>
  <c r="E52"/>
  <c r="G47" i="5"/>
  <c r="C50" i="12"/>
  <c r="C47"/>
  <c r="O46"/>
  <c r="N46"/>
  <c r="O46" i="5"/>
  <c r="M46" i="12"/>
  <c r="D14" i="8"/>
  <c r="J80" i="14" s="1"/>
  <c r="E46" i="12"/>
  <c r="G46" i="5"/>
  <c r="D46" i="12"/>
  <c r="I80" i="14"/>
  <c r="C45" i="12"/>
  <c r="C44"/>
  <c r="C43"/>
  <c r="C42"/>
  <c r="H41"/>
  <c r="I116" i="14"/>
  <c r="I115" s="1"/>
  <c r="F41" i="12"/>
  <c r="I99" i="14"/>
  <c r="E41" i="12"/>
  <c r="G45" i="5"/>
  <c r="D11" i="10"/>
  <c r="C11" s="1"/>
  <c r="D11" i="8"/>
  <c r="F43" i="5"/>
  <c r="C37" i="12"/>
  <c r="O36"/>
  <c r="K76" i="14" s="1"/>
  <c r="N36" i="12"/>
  <c r="M36"/>
  <c r="M33" s="1"/>
  <c r="L36"/>
  <c r="N42" i="5" s="1"/>
  <c r="E36" i="12"/>
  <c r="E34"/>
  <c r="D36"/>
  <c r="I76" i="14" s="1"/>
  <c r="O34" i="12"/>
  <c r="D9" i="10"/>
  <c r="M34" i="12"/>
  <c r="J75" i="14"/>
  <c r="F20" i="10"/>
  <c r="F18"/>
  <c r="F12"/>
  <c r="F8"/>
  <c r="F18" i="8"/>
  <c r="F12"/>
  <c r="F8"/>
  <c r="J20" i="10"/>
  <c r="I20"/>
  <c r="H20"/>
  <c r="G20"/>
  <c r="J18"/>
  <c r="I18"/>
  <c r="H18"/>
  <c r="G18"/>
  <c r="J12"/>
  <c r="I12"/>
  <c r="H12"/>
  <c r="G12"/>
  <c r="G23" s="1"/>
  <c r="F11" i="5" s="1"/>
  <c r="L6" i="7" s="1"/>
  <c r="L11" s="1"/>
  <c r="I23" i="10"/>
  <c r="H23"/>
  <c r="E8"/>
  <c r="J20" i="8"/>
  <c r="I20"/>
  <c r="H20"/>
  <c r="H23"/>
  <c r="E20"/>
  <c r="J18"/>
  <c r="I18"/>
  <c r="H18"/>
  <c r="G18"/>
  <c r="E18"/>
  <c r="J12"/>
  <c r="I12"/>
  <c r="H12"/>
  <c r="E12"/>
  <c r="E8"/>
  <c r="I13" i="6"/>
  <c r="H13"/>
  <c r="N11" i="7"/>
  <c r="H11"/>
  <c r="G11"/>
  <c r="P51" i="5"/>
  <c r="P44"/>
  <c r="P36"/>
  <c r="M45"/>
  <c r="K43"/>
  <c r="I70" i="12"/>
  <c r="L56" i="5"/>
  <c r="O43"/>
  <c r="N41"/>
  <c r="J36" i="12"/>
  <c r="J34"/>
  <c r="H57" i="5"/>
  <c r="F70" i="12"/>
  <c r="G57" i="5"/>
  <c r="F49"/>
  <c r="K45"/>
  <c r="H46"/>
  <c r="O42"/>
  <c r="K70" i="12"/>
  <c r="M51" i="5"/>
  <c r="M50" s="1"/>
  <c r="M42" i="16" s="1"/>
  <c r="H70" i="12"/>
  <c r="F45" i="5"/>
  <c r="I43"/>
  <c r="G36" i="12"/>
  <c r="G34"/>
  <c r="I41" i="5"/>
  <c r="J33" i="14"/>
  <c r="J36" s="1"/>
  <c r="J232" s="1"/>
  <c r="H56" i="5"/>
  <c r="I153" i="14"/>
  <c r="I56" i="5"/>
  <c r="I100" i="14"/>
  <c r="G51" i="5"/>
  <c r="G50" s="1"/>
  <c r="C71" i="12"/>
  <c r="I85" i="14"/>
  <c r="I84" s="1"/>
  <c r="F51" i="5"/>
  <c r="D70" i="12"/>
  <c r="F36"/>
  <c r="H42" i="5"/>
  <c r="H43"/>
  <c r="H48"/>
  <c r="F50"/>
  <c r="F42" i="16" s="1"/>
  <c r="O70" i="12"/>
  <c r="K82" i="14"/>
  <c r="C15" i="10"/>
  <c r="K80" i="14"/>
  <c r="D21" i="8"/>
  <c r="J145" i="14" s="1"/>
  <c r="N43" i="5"/>
  <c r="J45"/>
  <c r="I57"/>
  <c r="I130" i="14"/>
  <c r="I46" i="5"/>
  <c r="H49"/>
  <c r="I101" i="14"/>
  <c r="F47" i="5"/>
  <c r="D40" i="12"/>
  <c r="E23" i="10"/>
  <c r="C39" i="5"/>
  <c r="B13"/>
  <c r="K56"/>
  <c r="G43"/>
  <c r="H40" i="12"/>
  <c r="I146" i="14"/>
  <c r="L57" i="5"/>
  <c r="M47"/>
  <c r="K40" i="12"/>
  <c r="L46" i="5"/>
  <c r="J40" i="12"/>
  <c r="G49" i="5"/>
  <c r="E49" s="1"/>
  <c r="E40" i="12"/>
  <c r="N56" i="5"/>
  <c r="F34" i="12"/>
  <c r="F33"/>
  <c r="L42" i="5"/>
  <c r="D10" i="8"/>
  <c r="C10" s="1"/>
  <c r="O51" i="5"/>
  <c r="O50" s="1"/>
  <c r="N70" i="12"/>
  <c r="J70"/>
  <c r="L51" i="5"/>
  <c r="L50" s="1"/>
  <c r="L42" i="16" s="1"/>
  <c r="J46" i="5"/>
  <c r="C46" i="12"/>
  <c r="K145" i="14"/>
  <c r="K47" i="5"/>
  <c r="I40" i="12"/>
  <c r="K36"/>
  <c r="K34"/>
  <c r="M43" i="5"/>
  <c r="I45"/>
  <c r="G70" i="12"/>
  <c r="C70"/>
  <c r="I132" i="14"/>
  <c r="I131" s="1"/>
  <c r="I51" i="5"/>
  <c r="I50" s="1"/>
  <c r="I42" i="16" s="1"/>
  <c r="F48" i="5"/>
  <c r="I82" i="14"/>
  <c r="C64" i="12"/>
  <c r="C19" i="10"/>
  <c r="N40" i="12"/>
  <c r="I145" i="14"/>
  <c r="I144" s="1"/>
  <c r="I147" s="1"/>
  <c r="F56" i="5"/>
  <c r="I47"/>
  <c r="I129" i="14"/>
  <c r="I161"/>
  <c r="C22" i="10"/>
  <c r="L55" i="5"/>
  <c r="L46" i="16"/>
  <c r="L45" s="1"/>
  <c r="I33" i="14"/>
  <c r="I36" s="1"/>
  <c r="I232" s="1"/>
  <c r="I128"/>
  <c r="I55" i="5"/>
  <c r="I54" s="1"/>
  <c r="L70" i="12"/>
  <c r="C62"/>
  <c r="C46" i="16"/>
  <c r="C45" s="1"/>
  <c r="D54" i="5"/>
  <c r="G56"/>
  <c r="E75" i="12"/>
  <c r="E74"/>
  <c r="M42" i="5"/>
  <c r="J75" i="12"/>
  <c r="J74"/>
  <c r="G75"/>
  <c r="G74"/>
  <c r="M56" i="5"/>
  <c r="M55" s="1"/>
  <c r="K75" i="12"/>
  <c r="K74"/>
  <c r="O75"/>
  <c r="O74"/>
  <c r="K12" i="14"/>
  <c r="M75" i="12"/>
  <c r="M70"/>
  <c r="O56" i="5"/>
  <c r="N75" i="12"/>
  <c r="N74"/>
  <c r="J17" i="13"/>
  <c r="L75" i="12"/>
  <c r="L74"/>
  <c r="I17" i="13"/>
  <c r="K57" i="5"/>
  <c r="I75" i="12"/>
  <c r="I74"/>
  <c r="J56" i="5"/>
  <c r="H75" i="12"/>
  <c r="H74"/>
  <c r="F75"/>
  <c r="F74"/>
  <c r="C52"/>
  <c r="H41" i="5"/>
  <c r="H40" s="1"/>
  <c r="H40" i="16" s="1"/>
  <c r="C21" i="8"/>
  <c r="H45" i="5"/>
  <c r="N55"/>
  <c r="N46" i="16" s="1"/>
  <c r="N45" s="1"/>
  <c r="O40" i="12"/>
  <c r="J43" i="5"/>
  <c r="J42"/>
  <c r="D33" i="12"/>
  <c r="F41" i="5"/>
  <c r="F46"/>
  <c r="F44" s="1"/>
  <c r="F41" i="16" s="1"/>
  <c r="F40" i="12"/>
  <c r="G42" i="5"/>
  <c r="G40" i="12"/>
  <c r="G32"/>
  <c r="O41" i="5"/>
  <c r="O33" i="12"/>
  <c r="O32" s="1"/>
  <c r="K11" i="14" s="1"/>
  <c r="K10" s="1"/>
  <c r="K13" s="1"/>
  <c r="C11" i="8"/>
  <c r="L54" i="5"/>
  <c r="M74" i="12"/>
  <c r="J12" i="14"/>
  <c r="G83" i="12"/>
  <c r="B13"/>
  <c r="E12" i="6"/>
  <c r="E13"/>
  <c r="O83" i="12"/>
  <c r="D8" s="1"/>
  <c r="H55" i="5"/>
  <c r="H54" s="1"/>
  <c r="C41" i="12"/>
  <c r="I127" i="14"/>
  <c r="J23" i="10"/>
  <c r="F23"/>
  <c r="E23" i="8"/>
  <c r="I23"/>
  <c r="F23"/>
  <c r="D12" i="16"/>
  <c r="K193" i="14"/>
  <c r="K219"/>
  <c r="C14" i="8"/>
  <c r="E33" i="12"/>
  <c r="G41" i="5"/>
  <c r="G40"/>
  <c r="G40" i="16" s="1"/>
  <c r="I152" i="14"/>
  <c r="I155" s="1"/>
  <c r="O55" i="5"/>
  <c r="E43"/>
  <c r="D12"/>
  <c r="F83" i="12"/>
  <c r="B10"/>
  <c r="F32"/>
  <c r="I42" i="5"/>
  <c r="D9" i="8"/>
  <c r="D8" s="1"/>
  <c r="I98" i="14"/>
  <c r="E48" i="5"/>
  <c r="J51"/>
  <c r="J50" s="1"/>
  <c r="J42" i="16" s="1"/>
  <c r="J57" i="5"/>
  <c r="J47"/>
  <c r="I160" i="14"/>
  <c r="I163" s="1"/>
  <c r="I40" i="5"/>
  <c r="G44"/>
  <c r="G41" i="16" s="1"/>
  <c r="O54" i="5"/>
  <c r="O46" i="16"/>
  <c r="H50" i="5"/>
  <c r="H42" i="16" s="1"/>
  <c r="L44" i="5"/>
  <c r="L41" i="16" s="1"/>
  <c r="D9" i="5"/>
  <c r="I27" i="14"/>
  <c r="I26" s="1"/>
  <c r="I28" s="1"/>
  <c r="I225" s="1"/>
  <c r="D9" i="6"/>
  <c r="D13" s="1"/>
  <c r="D9" i="16"/>
  <c r="K33" i="12"/>
  <c r="M41" i="5"/>
  <c r="M40" s="1"/>
  <c r="J33" i="12"/>
  <c r="L41" i="5"/>
  <c r="L40" s="1"/>
  <c r="C9" i="10"/>
  <c r="C19" i="8"/>
  <c r="D18"/>
  <c r="C18" s="1"/>
  <c r="J85" i="14"/>
  <c r="J84" s="1"/>
  <c r="C22" i="8"/>
  <c r="J146" i="14"/>
  <c r="D20" i="8"/>
  <c r="I34" i="12"/>
  <c r="K42" i="5"/>
  <c r="I168" i="14"/>
  <c r="I171" s="1"/>
  <c r="K75"/>
  <c r="I105"/>
  <c r="I104" s="1"/>
  <c r="I106" s="1"/>
  <c r="E32" i="12"/>
  <c r="E83"/>
  <c r="B9"/>
  <c r="J55" i="5"/>
  <c r="J46" i="16" s="1"/>
  <c r="J45" s="1"/>
  <c r="J44" i="5"/>
  <c r="J41" i="16" s="1"/>
  <c r="I33" i="12"/>
  <c r="K41" i="5"/>
  <c r="J83" i="12"/>
  <c r="J32"/>
  <c r="K83"/>
  <c r="K32"/>
  <c r="I40" i="16"/>
  <c r="O45"/>
  <c r="D8" i="5"/>
  <c r="D8" i="16"/>
  <c r="C8" i="6"/>
  <c r="C13"/>
  <c r="I19" i="14"/>
  <c r="I18" s="1"/>
  <c r="I20" s="1"/>
  <c r="I218" s="1"/>
  <c r="K40" i="5"/>
  <c r="K40" i="16" s="1"/>
  <c r="I32" i="12"/>
  <c r="I83"/>
  <c r="B11"/>
  <c r="D10" i="5"/>
  <c r="I42" i="14"/>
  <c r="I41" s="1"/>
  <c r="I43" s="1"/>
  <c r="I239" s="1"/>
  <c r="D10" i="16"/>
  <c r="I195" i="14" l="1"/>
  <c r="I133"/>
  <c r="I44" i="5"/>
  <c r="I41" i="16" s="1"/>
  <c r="I39" s="1"/>
  <c r="K55" i="5"/>
  <c r="E51"/>
  <c r="C15" i="8"/>
  <c r="C17"/>
  <c r="E56" i="5"/>
  <c r="E47"/>
  <c r="K44"/>
  <c r="K41" i="16" s="1"/>
  <c r="M44" i="5"/>
  <c r="M41" i="16" s="1"/>
  <c r="N44" i="5"/>
  <c r="N41" i="16" s="1"/>
  <c r="C81" i="12"/>
  <c r="F57" i="5"/>
  <c r="F55" s="1"/>
  <c r="C75" i="12"/>
  <c r="C74" s="1"/>
  <c r="H17" i="13" s="1"/>
  <c r="D83" i="12"/>
  <c r="B8" s="1"/>
  <c r="D7" i="5" s="1"/>
  <c r="D39" i="16"/>
  <c r="D47" s="1"/>
  <c r="D39" i="5"/>
  <c r="D58" s="1"/>
  <c r="E13" i="17" s="1"/>
  <c r="E12" s="1"/>
  <c r="D20" i="10"/>
  <c r="C20" s="1"/>
  <c r="C21"/>
  <c r="K85" i="14"/>
  <c r="K84" s="1"/>
  <c r="K83"/>
  <c r="K78" s="1"/>
  <c r="C13" i="10"/>
  <c r="D12"/>
  <c r="C40" i="12"/>
  <c r="C12" i="10"/>
  <c r="O44" i="5"/>
  <c r="O41" i="16" s="1"/>
  <c r="M40" i="12"/>
  <c r="L40"/>
  <c r="L83" s="1"/>
  <c r="K111" i="14"/>
  <c r="K122" s="1"/>
  <c r="K196" s="1"/>
  <c r="D12" i="12"/>
  <c r="O40" i="5"/>
  <c r="O40" i="16" s="1"/>
  <c r="L33" i="12"/>
  <c r="L32" s="1"/>
  <c r="I16" i="13" s="1"/>
  <c r="I15" s="1"/>
  <c r="J168" i="14"/>
  <c r="J171" s="1"/>
  <c r="G20" i="8"/>
  <c r="C20" s="1"/>
  <c r="C16"/>
  <c r="G12"/>
  <c r="J111" i="14"/>
  <c r="D14" i="12"/>
  <c r="J13" i="13" s="1"/>
  <c r="J12" s="1"/>
  <c r="D32" i="12"/>
  <c r="I11" i="14" s="1"/>
  <c r="I111"/>
  <c r="J41" i="5"/>
  <c r="E41" s="1"/>
  <c r="H33" i="12"/>
  <c r="F7" i="5"/>
  <c r="I10" i="7" s="1"/>
  <c r="I11" s="1"/>
  <c r="N33" i="12"/>
  <c r="C36"/>
  <c r="F42" i="5"/>
  <c r="F40" s="1"/>
  <c r="D7" i="16"/>
  <c r="J106" i="14"/>
  <c r="J193"/>
  <c r="J219"/>
  <c r="J220"/>
  <c r="K220"/>
  <c r="J144"/>
  <c r="J147" s="1"/>
  <c r="I78"/>
  <c r="K144"/>
  <c r="K147" s="1"/>
  <c r="F13" i="6"/>
  <c r="M58" i="5"/>
  <c r="M40" i="16"/>
  <c r="M39" s="1"/>
  <c r="J240" i="14"/>
  <c r="J241" s="1"/>
  <c r="J197"/>
  <c r="M46" i="16"/>
  <c r="M45" s="1"/>
  <c r="M54" i="5"/>
  <c r="K54"/>
  <c r="K46" i="16"/>
  <c r="K45" s="1"/>
  <c r="I226" i="14"/>
  <c r="I58" i="5"/>
  <c r="G39"/>
  <c r="F58"/>
  <c r="N40"/>
  <c r="N40" i="16" s="1"/>
  <c r="I122" i="14"/>
  <c r="I196" s="1"/>
  <c r="I12" i="7"/>
  <c r="C9" i="8"/>
  <c r="H46" i="16"/>
  <c r="H45" s="1"/>
  <c r="E46" i="5"/>
  <c r="E45"/>
  <c r="F40" i="16"/>
  <c r="F39" s="1"/>
  <c r="J40" i="5"/>
  <c r="J58" s="1"/>
  <c r="N54"/>
  <c r="G55"/>
  <c r="I46" i="16"/>
  <c r="I45" s="1"/>
  <c r="H44" i="5"/>
  <c r="H41" i="16" s="1"/>
  <c r="C47"/>
  <c r="J82" i="14"/>
  <c r="K106"/>
  <c r="K226" s="1"/>
  <c r="K225" s="1"/>
  <c r="J115"/>
  <c r="C8" i="8"/>
  <c r="N83" i="12"/>
  <c r="N32"/>
  <c r="J16" i="13" s="1"/>
  <c r="J15" s="1"/>
  <c r="F13" i="5"/>
  <c r="J226" i="14"/>
  <c r="J225" s="1"/>
  <c r="J194"/>
  <c r="E44" i="5"/>
  <c r="E41" i="16" s="1"/>
  <c r="G42"/>
  <c r="E50" i="5"/>
  <c r="E42" i="16" s="1"/>
  <c r="K42"/>
  <c r="K39" s="1"/>
  <c r="K58" i="5"/>
  <c r="G10" i="6" s="1"/>
  <c r="G13" s="1"/>
  <c r="K197" i="14"/>
  <c r="K240"/>
  <c r="K241" s="1"/>
  <c r="G39" i="16"/>
  <c r="L58" i="5"/>
  <c r="L40" i="16"/>
  <c r="L39" i="5"/>
  <c r="J40" i="16"/>
  <c r="O42"/>
  <c r="O47" s="1"/>
  <c r="O39" i="5"/>
  <c r="I219" i="14"/>
  <c r="I220" s="1"/>
  <c r="I193"/>
  <c r="N42" i="16"/>
  <c r="N58" i="5"/>
  <c r="G13" i="17" s="1"/>
  <c r="G12" s="1"/>
  <c r="I197" i="14"/>
  <c r="I240"/>
  <c r="I241" s="1"/>
  <c r="I227"/>
  <c r="I194"/>
  <c r="K39" i="5"/>
  <c r="J54"/>
  <c r="M39"/>
  <c r="I39"/>
  <c r="I10" i="14"/>
  <c r="I13" s="1"/>
  <c r="I58" s="1"/>
  <c r="I59" s="1"/>
  <c r="K74"/>
  <c r="D10" i="10"/>
  <c r="K58" i="14"/>
  <c r="K59" s="1"/>
  <c r="K211"/>
  <c r="J76"/>
  <c r="J74" s="1"/>
  <c r="D12" i="8"/>
  <c r="J79" i="14"/>
  <c r="C13" i="8"/>
  <c r="M83" i="12"/>
  <c r="C8" s="1"/>
  <c r="M32"/>
  <c r="J11" i="14" s="1"/>
  <c r="J10" s="1"/>
  <c r="J13" s="1"/>
  <c r="J211" s="1"/>
  <c r="I74"/>
  <c r="I86" s="1"/>
  <c r="I192" s="1"/>
  <c r="F39" i="5"/>
  <c r="C33" i="12"/>
  <c r="C32" s="1"/>
  <c r="C83" s="1"/>
  <c r="B11" i="6"/>
  <c r="B13" s="1"/>
  <c r="B14" s="1"/>
  <c r="I47" i="16" l="1"/>
  <c r="K47"/>
  <c r="H39" i="5"/>
  <c r="N39" i="16"/>
  <c r="F54" i="5"/>
  <c r="F46" i="16"/>
  <c r="E57" i="5"/>
  <c r="I211" i="14"/>
  <c r="K86"/>
  <c r="K192" s="1"/>
  <c r="K233"/>
  <c r="K234" s="1"/>
  <c r="O58" i="5"/>
  <c r="H13" i="17" s="1"/>
  <c r="H12" s="1"/>
  <c r="N47" i="16"/>
  <c r="G23" i="8"/>
  <c r="J122" i="14"/>
  <c r="J233" s="1"/>
  <c r="J234" s="1"/>
  <c r="I233"/>
  <c r="I234" s="1"/>
  <c r="E40" i="5"/>
  <c r="E40" i="16" s="1"/>
  <c r="E39" s="1"/>
  <c r="H83" i="12"/>
  <c r="B12" s="1"/>
  <c r="H32"/>
  <c r="I198" i="14"/>
  <c r="I199" s="1"/>
  <c r="H16" i="13"/>
  <c r="H15" s="1"/>
  <c r="E7" i="5"/>
  <c r="E42"/>
  <c r="I212" i="14"/>
  <c r="I245" s="1"/>
  <c r="E39" i="5"/>
  <c r="I181" i="14"/>
  <c r="K194"/>
  <c r="G46" i="16"/>
  <c r="G45" s="1"/>
  <c r="G54" i="5"/>
  <c r="E55"/>
  <c r="J58" i="14"/>
  <c r="J59" s="1"/>
  <c r="J78"/>
  <c r="J86" s="1"/>
  <c r="J212" s="1"/>
  <c r="N39" i="5"/>
  <c r="J39"/>
  <c r="G58"/>
  <c r="H58"/>
  <c r="M47" i="16"/>
  <c r="L47"/>
  <c r="L39"/>
  <c r="H39"/>
  <c r="H47"/>
  <c r="J39"/>
  <c r="J47"/>
  <c r="O39"/>
  <c r="C10" i="10"/>
  <c r="D8"/>
  <c r="K244" i="14"/>
  <c r="D23" i="8"/>
  <c r="E7" i="16" s="1"/>
  <c r="C12" i="8"/>
  <c r="C23" s="1"/>
  <c r="J244" i="14"/>
  <c r="I244"/>
  <c r="F45" i="16" l="1"/>
  <c r="F47"/>
  <c r="C12" i="12"/>
  <c r="C14" s="1"/>
  <c r="I13" i="13" s="1"/>
  <c r="I12" s="1"/>
  <c r="E11" i="16"/>
  <c r="E13" s="1"/>
  <c r="K181" i="14"/>
  <c r="K198"/>
  <c r="K199" s="1"/>
  <c r="K212"/>
  <c r="K245" s="1"/>
  <c r="E11" i="5"/>
  <c r="E6" i="7" s="1"/>
  <c r="E11" s="1"/>
  <c r="J181" i="14"/>
  <c r="J196"/>
  <c r="D11" i="16"/>
  <c r="D13" s="1"/>
  <c r="D11" i="5"/>
  <c r="D13" s="1"/>
  <c r="B14" i="12"/>
  <c r="H13" i="13" s="1"/>
  <c r="H12" s="1"/>
  <c r="H18" s="1"/>
  <c r="B10" i="7"/>
  <c r="B11" s="1"/>
  <c r="B12" s="1"/>
  <c r="I213" i="14"/>
  <c r="J245"/>
  <c r="J246" s="1"/>
  <c r="J213"/>
  <c r="E46" i="16"/>
  <c r="E54" i="5"/>
  <c r="E58"/>
  <c r="F13" i="17" s="1"/>
  <c r="F12" s="1"/>
  <c r="I246" i="14"/>
  <c r="J192"/>
  <c r="G47" i="16"/>
  <c r="D23" i="10"/>
  <c r="F7" i="16" s="1"/>
  <c r="F13" s="1"/>
  <c r="C8" i="10"/>
  <c r="C23" s="1"/>
  <c r="J198" i="14" l="1"/>
  <c r="J199" s="1"/>
  <c r="E13" i="5"/>
  <c r="K213" i="14"/>
  <c r="E45" i="16"/>
  <c r="E47"/>
</calcChain>
</file>

<file path=xl/sharedStrings.xml><?xml version="1.0" encoding="utf-8"?>
<sst xmlns="http://schemas.openxmlformats.org/spreadsheetml/2006/main" count="639" uniqueCount="259">
  <si>
    <t>Naziv računa</t>
  </si>
  <si>
    <t>Donacije</t>
  </si>
  <si>
    <t>Ostali nespomenuti rashodi poslovanja</t>
  </si>
  <si>
    <t xml:space="preserve">Rashodi za materijal i energiju </t>
  </si>
  <si>
    <t xml:space="preserve">Rashodi za usluge </t>
  </si>
  <si>
    <t>Financijski rashodi</t>
  </si>
  <si>
    <t xml:space="preserve">Ostali financijski rashodi </t>
  </si>
  <si>
    <t xml:space="preserve">Rashodi za zaposlene </t>
  </si>
  <si>
    <t>Prihodi za posebne namjene</t>
  </si>
  <si>
    <t>Opći prihodi i primici</t>
  </si>
  <si>
    <t>Prihodi od nefinancijske imovine i nadoknade šteta s osnova osiguranja</t>
  </si>
  <si>
    <t>Pomoći</t>
  </si>
  <si>
    <t>Obrazac JLP(R)S FP-RiI</t>
  </si>
  <si>
    <t>Korisnik proračuna</t>
  </si>
  <si>
    <t>Prihodi i primici</t>
  </si>
  <si>
    <t>Ukupno</t>
  </si>
  <si>
    <t>Brojčana oznaka i naziv glavnog programa</t>
  </si>
  <si>
    <t>Račun rashoda/izdatka</t>
  </si>
  <si>
    <t xml:space="preserve"> Procjena 2005.</t>
  </si>
  <si>
    <t>Ostali rashodi za zaposlene</t>
  </si>
  <si>
    <t>Materijalni rashodi</t>
  </si>
  <si>
    <t xml:space="preserve">Plaće   </t>
  </si>
  <si>
    <t xml:space="preserve">Rashodi za nabavu proizvodne dugotrajne imovine </t>
  </si>
  <si>
    <t xml:space="preserve">Postrojenja i oprema </t>
  </si>
  <si>
    <t xml:space="preserve">Knjige, umjetnička djela </t>
  </si>
  <si>
    <t>Namjenski primici od zaduživ.</t>
  </si>
  <si>
    <t xml:space="preserve">UKUPNO </t>
  </si>
  <si>
    <t>Doprinosi na plaće</t>
  </si>
  <si>
    <t>Nakn.tr.osob.izvan rad.odn.</t>
  </si>
  <si>
    <t>Obrazac JLP(R)S FP-PiP 1</t>
  </si>
  <si>
    <t>Izvor</t>
  </si>
  <si>
    <r>
      <t>prihoda i primitaka</t>
    </r>
    <r>
      <rPr>
        <b/>
        <vertAlign val="superscript"/>
        <sz val="10"/>
        <rFont val="Arial"/>
        <family val="2"/>
      </rPr>
      <t xml:space="preserve"> *2 </t>
    </r>
    <r>
      <rPr>
        <b/>
        <sz val="10"/>
        <rFont val="Arial"/>
        <family val="2"/>
      </rPr>
      <t xml:space="preserve">                                                                                                                                             </t>
    </r>
  </si>
  <si>
    <t>Vlastiti prihodi</t>
  </si>
  <si>
    <t xml:space="preserve">Donacije </t>
  </si>
  <si>
    <t>Namjenski primici od zaduživanja</t>
  </si>
  <si>
    <r>
      <t>Oznaka rač.iz                                      računskog plana</t>
    </r>
    <r>
      <rPr>
        <b/>
        <vertAlign val="superscript"/>
        <sz val="10"/>
        <rFont val="Arial"/>
        <family val="2"/>
      </rPr>
      <t>*1</t>
    </r>
  </si>
  <si>
    <t>Donacije od pravnih i fizičkih osoba 663</t>
  </si>
  <si>
    <t>Prihodi iz proračuna 671</t>
  </si>
  <si>
    <t>Ukupno (po izvorima)</t>
  </si>
  <si>
    <t xml:space="preserve">Napomena: </t>
  </si>
  <si>
    <r>
      <t>-</t>
    </r>
    <r>
      <rPr>
        <vertAlign val="superscript"/>
        <sz val="11"/>
        <rFont val="Arial"/>
        <family val="2"/>
      </rPr>
      <t>*2</t>
    </r>
    <r>
      <rPr>
        <sz val="11"/>
        <rFont val="Arial"/>
        <family val="2"/>
      </rPr>
      <t xml:space="preserve"> Sadržaj izvora financiranja: opći prihodi i primici te prihodi za posebne namjene, odnosno vrste prihoda i primitaka koji ulaze u navedene izvore financiranja utvrđuje se ovisno o  specifičnim potrebama korisnika i može odstupati od gore zadanog modela.</t>
    </r>
  </si>
  <si>
    <t>Obrazac JLP(R)S FP-PiP 2</t>
  </si>
  <si>
    <r>
      <t>-</t>
    </r>
    <r>
      <rPr>
        <vertAlign val="superscript"/>
        <sz val="7"/>
        <rFont val="Arial"/>
        <family val="2"/>
      </rPr>
      <t>*2</t>
    </r>
    <r>
      <rPr>
        <sz val="7"/>
        <rFont val="Arial"/>
        <family val="2"/>
      </rPr>
      <t xml:space="preserve"> Sadržaj izvora financiranja: opći prihodi i primici te prihodi za posebne namjene, odnosno vrste prihoda i primitaka koji ulaze u navedene izvore financiranja utvrđuje se ovisno o  specifičnim potrebama korisnika i može odstupati od gore zadanog modela.</t>
    </r>
  </si>
  <si>
    <r>
      <t>prihoda i primitaka</t>
    </r>
    <r>
      <rPr>
        <b/>
        <vertAlign val="superscript"/>
        <sz val="8"/>
        <rFont val="Arial"/>
        <family val="2"/>
      </rPr>
      <t xml:space="preserve"> *2 </t>
    </r>
    <r>
      <rPr>
        <b/>
        <sz val="8"/>
        <rFont val="Arial"/>
        <family val="2"/>
      </rPr>
      <t xml:space="preserve">                                                                                                                                             </t>
    </r>
  </si>
  <si>
    <r>
      <t>Oznaka računa iz                                                    računskog plana</t>
    </r>
    <r>
      <rPr>
        <b/>
        <vertAlign val="superscript"/>
        <sz val="8"/>
        <rFont val="Arial"/>
        <family val="2"/>
      </rPr>
      <t>*1</t>
    </r>
    <r>
      <rPr>
        <b/>
        <sz val="8"/>
        <rFont val="Arial"/>
        <family val="2"/>
      </rPr>
      <t xml:space="preserve">         </t>
    </r>
  </si>
  <si>
    <t>Prihod od imovine 64</t>
  </si>
  <si>
    <t>Prihod od administrativnih pristojbi i po posebnim propisima 65</t>
  </si>
  <si>
    <t>Prihodi od financijske imovine</t>
  </si>
  <si>
    <t>Pomoći iz inozemstva (darovnice) i od subjekata unutar opće države 63</t>
  </si>
  <si>
    <t>Prihodi od prodaje proizvoda i roba te pružanja usluga i prihodi od donacija 66</t>
  </si>
  <si>
    <t>Naknade troškova zaposlenima</t>
  </si>
  <si>
    <t>Pomoći proračunskim korisnicima iz proračuna koji im nije nadležan 636</t>
  </si>
  <si>
    <t>Plaće za redovan rad</t>
  </si>
  <si>
    <t>Službena putovanja</t>
  </si>
  <si>
    <t>Naknade za prijevoz</t>
  </si>
  <si>
    <t>Stručno usavršavanje</t>
  </si>
  <si>
    <t>Uredski materijal</t>
  </si>
  <si>
    <t>Mat.i dij.za tek.i inv.održ.</t>
  </si>
  <si>
    <t>Sitan inventar i auto gume</t>
  </si>
  <si>
    <t>Usluge tel.,pošte i prijevoza</t>
  </si>
  <si>
    <t>Komunalne usluge</t>
  </si>
  <si>
    <t>Intelektualne i osobne usluge</t>
  </si>
  <si>
    <t>Računalne usluge</t>
  </si>
  <si>
    <t>Ostale usluge</t>
  </si>
  <si>
    <t>Premije osiguranja</t>
  </si>
  <si>
    <t>Reprezentacija</t>
  </si>
  <si>
    <t>Članarine</t>
  </si>
  <si>
    <t>Pristojbe i naknade</t>
  </si>
  <si>
    <t>Bank.usl.i usl.plat.prometa</t>
  </si>
  <si>
    <t>Uredska oprema i namještaj</t>
  </si>
  <si>
    <t>Komunikacijska oprema</t>
  </si>
  <si>
    <t>Oprema za održavanje i zaštitu</t>
  </si>
  <si>
    <t>Ostala oprema</t>
  </si>
  <si>
    <t>Knjige</t>
  </si>
  <si>
    <t>OPĆI DIO</t>
  </si>
  <si>
    <t>PRIHODI UKUPNO</t>
  </si>
  <si>
    <t>PRIHODI POSLOVANJA</t>
  </si>
  <si>
    <t>PRIHODI OD NEFINANCIJSKE IMOVINE</t>
  </si>
  <si>
    <t>RASHODI UKUPNO</t>
  </si>
  <si>
    <t>RASHODI POSLOVANJA</t>
  </si>
  <si>
    <t>RASHODI ZA NEFINANCIJSKU IMOVINU</t>
  </si>
  <si>
    <t>RAZLIKA-VIŠAK I MANJAK</t>
  </si>
  <si>
    <t>PRIMICI OD FINANCIJSKE IMOVINE I ZADUŽIVANJA</t>
  </si>
  <si>
    <t>IZDACI ZA FINANCIJSKU IMOVINU I OTPLATE ZAJMOVA</t>
  </si>
  <si>
    <t>NETO FINANCIRANJE</t>
  </si>
  <si>
    <t>VIŠAK I MANJAK+NETO FINANCIRANJE</t>
  </si>
  <si>
    <t>Zakupnine i najamnine</t>
  </si>
  <si>
    <t>Program</t>
  </si>
  <si>
    <t>UKUPAN DONOS VIŠKA/MANJKA IZ PRETHODNE(IH) GODINA</t>
  </si>
  <si>
    <t>Račun prihoda/   primitaka</t>
  </si>
  <si>
    <t>Prihodi iz nadležnog proračuna i od HZZO-a temeljem ugovornih obveza</t>
  </si>
  <si>
    <t>PRIHODI I PRIMICI</t>
  </si>
  <si>
    <t>Prihodi iz nadležog proračuna za financiranje rashoda poslovanja</t>
  </si>
  <si>
    <t>UKUPNO izvor financiranja Opći prihodi i primici</t>
  </si>
  <si>
    <t>Preneseni višak prihoda  podskupina 922</t>
  </si>
  <si>
    <t>Pomoći iz inozemstva i od subjekata unutar općeg proračuna</t>
  </si>
  <si>
    <t>UKUPNO izvor financiranja Pomoći</t>
  </si>
  <si>
    <t>Prihodi po posebnim propisima</t>
  </si>
  <si>
    <t>KORIŠTENJE PRENESENOG VIŠKA</t>
  </si>
  <si>
    <t>Višak/manjak prihoda</t>
  </si>
  <si>
    <t>RASHODI I IZDACI</t>
  </si>
  <si>
    <t>Račun rashoda/  izdataka</t>
  </si>
  <si>
    <t>UKUPNO izvor financiranja Prihodi za posebne namjene</t>
  </si>
  <si>
    <t>UKUPNO izvor financiranja Prihodi za posebne namjene-preneseni višak</t>
  </si>
  <si>
    <t>Sveukupno prihodi</t>
  </si>
  <si>
    <t>Sveukupno prihodi + preneseni višak</t>
  </si>
  <si>
    <t>UKUPNO izvor financiranja Donacije</t>
  </si>
  <si>
    <t>Prihodi od prodaje proizvoda i robe te pruženih usluga</t>
  </si>
  <si>
    <t>Donacije od pravnih i fizičkih osoba izvan općeg proračuna</t>
  </si>
  <si>
    <t>Rashodi za materijal i energiju</t>
  </si>
  <si>
    <t>Rashodi za usluge</t>
  </si>
  <si>
    <t>Naknada troškova osobama izvan radnog odnosa</t>
  </si>
  <si>
    <t>Ostali financijski rashodi</t>
  </si>
  <si>
    <t>Rashodi za zaposlene</t>
  </si>
  <si>
    <t>Plaće (Bruto)</t>
  </si>
  <si>
    <t>Postrojenje i oprema</t>
  </si>
  <si>
    <t>Rashodi za nabavu proizvodne dugotrajne imovine</t>
  </si>
  <si>
    <t>Knjige, umjetnička djela i ostale izložbene vrijednosti</t>
  </si>
  <si>
    <t>UKUPNO izvor financiranja Prihodi za posebne namjene- višak</t>
  </si>
  <si>
    <t>Sveukupno rashodi</t>
  </si>
  <si>
    <t>RASHODI PO IZVORIMA FINANCIRANJA</t>
  </si>
  <si>
    <t>Sveukupno rashodi + pokriće manjka</t>
  </si>
  <si>
    <t>Opći prihodi i primci</t>
  </si>
  <si>
    <t>Prihodi za posebne namjene - preneseni višak</t>
  </si>
  <si>
    <t>PREGLED UKUPNIH PRIHODA I RASHODA PO IZVORIMA FINANCIRANJA</t>
  </si>
  <si>
    <t>Oznaka IF</t>
  </si>
  <si>
    <t>Naziv izvora financiranja</t>
  </si>
  <si>
    <t>PRIHODI</t>
  </si>
  <si>
    <t>RASHODI</t>
  </si>
  <si>
    <t>RAZLIKA financirana iz prenesenog viška/manjka</t>
  </si>
  <si>
    <t>Ukupno rashodi</t>
  </si>
  <si>
    <t>Ukupno prihodi</t>
  </si>
  <si>
    <t>Preneseni višak korišten za pokriće rashoda tekuće godine</t>
  </si>
  <si>
    <t>Preneseni višak prihoda</t>
  </si>
  <si>
    <t>Preneseni višak namjenskih prihoda</t>
  </si>
  <si>
    <t>Prihodi za posebne namjene  šifra 4.7.</t>
  </si>
  <si>
    <t>Donacije  šifra 6.1.</t>
  </si>
  <si>
    <t>2024.</t>
  </si>
  <si>
    <t>Procjena 2025.</t>
  </si>
  <si>
    <t xml:space="preserve"> Procjena 2025.</t>
  </si>
  <si>
    <t>Plan 2023.</t>
  </si>
  <si>
    <t>2025.</t>
  </si>
  <si>
    <t>Financijski plan - Procjena 2025.</t>
  </si>
  <si>
    <t>Projekcija plana za 2025.</t>
  </si>
  <si>
    <t>UKUPNO izvor financiranja Vlastiti prihodi</t>
  </si>
  <si>
    <t>DIO VIŠKA/MANJKA I PRETHODNE(IH) GODINA KOJI ĆE SE POKRITI/RASPOREDITI U RAZDOBLJU 2023.</t>
  </si>
  <si>
    <t>Vlastiti prihodi        šifra 1.6.</t>
  </si>
  <si>
    <t>Prihodi od financijske imovine šifra 1.6.</t>
  </si>
  <si>
    <t>Donacije šifra 6.1.</t>
  </si>
  <si>
    <t>Prihodi za posebne namjene šifra 4.7.</t>
  </si>
  <si>
    <t>Vlastiti prihodi     šifra 1.6.</t>
  </si>
  <si>
    <t>Prihodi za posebne namjene   šifra 4.7.</t>
  </si>
  <si>
    <t>Donacije    šifra 6.1.</t>
  </si>
  <si>
    <t>Vlastiti prihodi  šifra 1.6.</t>
  </si>
  <si>
    <t>GRADSKA KNJIŽNICA BELI MANASTIR</t>
  </si>
  <si>
    <t>Prihodi za posebne  namjene          šifra 4.7.</t>
  </si>
  <si>
    <t>Donacije       šifra 6.1.</t>
  </si>
  <si>
    <t>EUR</t>
  </si>
  <si>
    <t>Doprinos za obvezno ZO</t>
  </si>
  <si>
    <t>Ostale naknade troškova zaposlenima</t>
  </si>
  <si>
    <t>Energija</t>
  </si>
  <si>
    <t>Usl. promidžbe i informiranja</t>
  </si>
  <si>
    <t>Usluge tek. i inv. održavanja</t>
  </si>
  <si>
    <t>Zdravstvene i veterin.usluge</t>
  </si>
  <si>
    <t>Negativne tečajne razlike</t>
  </si>
  <si>
    <t>Opći prihodi i primici           šifra 1.1.</t>
  </si>
  <si>
    <t>PROCJENA 2025.</t>
  </si>
  <si>
    <t>Opći prihodi i primici       procjena 2025.</t>
  </si>
  <si>
    <t>Ravnateljica:</t>
  </si>
  <si>
    <t>dr.sc. Marija Kretić Nađ</t>
  </si>
  <si>
    <t>Pomoći od inozemnih vlada</t>
  </si>
  <si>
    <t>Pomoći         šifra 5.6., 5.8.</t>
  </si>
  <si>
    <t>Prihodi od pozitivnih tečajnih razlika i valutne klauzule</t>
  </si>
  <si>
    <r>
      <t xml:space="preserve">Izvor financiranja 31 Vlastiti prihodi </t>
    </r>
    <r>
      <rPr>
        <i/>
        <sz val="10"/>
        <rFont val="Arial"/>
        <family val="2"/>
        <charset val="238"/>
      </rPr>
      <t>(šifra izvora 1.6.)</t>
    </r>
  </si>
  <si>
    <r>
      <t xml:space="preserve">Izvor financiranja 11 Opći prihodi i primici </t>
    </r>
    <r>
      <rPr>
        <i/>
        <sz val="10"/>
        <rFont val="Arial"/>
        <family val="2"/>
        <charset val="238"/>
      </rPr>
      <t>(šifra izvora 1.1.)</t>
    </r>
  </si>
  <si>
    <r>
      <t xml:space="preserve">Izvor financiranja 43 Prihodi za posebne namjene </t>
    </r>
    <r>
      <rPr>
        <i/>
        <sz val="10"/>
        <rFont val="Arial"/>
        <family val="2"/>
        <charset val="238"/>
      </rPr>
      <t>(šifra izvora 4.7.)</t>
    </r>
  </si>
  <si>
    <r>
      <t>Izvor financiranja 52 Pomoći</t>
    </r>
    <r>
      <rPr>
        <i/>
        <sz val="10"/>
        <rFont val="Arial"/>
        <family val="2"/>
        <charset val="238"/>
      </rPr>
      <t xml:space="preserve"> (šifra izvora 5.6., 5.8.)</t>
    </r>
  </si>
  <si>
    <t>5.6.</t>
  </si>
  <si>
    <t>5.8.</t>
  </si>
  <si>
    <r>
      <t xml:space="preserve">Izvor financiranja 66 Donacije </t>
    </r>
    <r>
      <rPr>
        <i/>
        <sz val="10"/>
        <rFont val="Arial"/>
        <family val="2"/>
        <charset val="238"/>
      </rPr>
      <t>(šifra izvora 6.1.)</t>
    </r>
  </si>
  <si>
    <t xml:space="preserve">Višak prihoda </t>
  </si>
  <si>
    <t>Izvor financiranja 43 Prihodi za posebne namjene- preneseni višak</t>
  </si>
  <si>
    <t>K101602 Nabava knjiga/opreme za Gradsku knjižnicu</t>
  </si>
  <si>
    <t>A100601 Djelatnost Gradske knjižnice</t>
  </si>
  <si>
    <t>CO2 Javne potrebe u društvenim djelatnostima grada B.Manastira</t>
  </si>
  <si>
    <t>Opći prihodi i primici šifra 1.1.</t>
  </si>
  <si>
    <t>Aktivnost A100601 DJELATNOST GRADSKE KNJIŽNICE</t>
  </si>
  <si>
    <t>Projekt K100602 NABAVA KNJIGA/OPREME ZA GRADSKU KNJIŽNICU</t>
  </si>
  <si>
    <t>Pomoći šifra 5.6., 5.8.</t>
  </si>
  <si>
    <t>Pomoći  šifra 5.6., 5.8.</t>
  </si>
  <si>
    <t>Pomoći proračunskim korisnicima iz proračuna koji i nije nadležan</t>
  </si>
  <si>
    <t>Prihodi iz nadležnog proračuna za financiranje rashoda za nabavu nefinancijske imovine</t>
  </si>
  <si>
    <t>Opći prihodi i primici   šifra 1.1.</t>
  </si>
  <si>
    <t>Projekt K100602 NABAVA KNJIGA/ OPREME ZA GRADSKU KNJIŽNICU</t>
  </si>
  <si>
    <t>Pomoći     šifra 5.6., 5.8.</t>
  </si>
  <si>
    <t xml:space="preserve">Opći prihodi i primici  šifra 1.1.   </t>
  </si>
  <si>
    <t>Pomoći od inozemnih vlada 631</t>
  </si>
  <si>
    <t>Prihodi od financijske imovine 641</t>
  </si>
  <si>
    <t>Prihodi po posebnim propisima 652</t>
  </si>
  <si>
    <t>Preneseni višak prihoda podskupina 922</t>
  </si>
  <si>
    <t>Prihodi iz proračuna 67</t>
  </si>
  <si>
    <t xml:space="preserve">SAŽETAK RAČUNA PRIHODA I RASHODA </t>
  </si>
  <si>
    <t>SAŽETAK RAČUNA FINANCIRANJA</t>
  </si>
  <si>
    <t>RAČUN PRIHODA I RASHODA</t>
  </si>
  <si>
    <t>Plan za 2024.</t>
  </si>
  <si>
    <t>Projekcija plana za 2026.</t>
  </si>
  <si>
    <t>KLASA 6</t>
  </si>
  <si>
    <t>KLASA 3</t>
  </si>
  <si>
    <t>KLASA 4</t>
  </si>
  <si>
    <t>KLASA 9</t>
  </si>
  <si>
    <t>KLASA 8</t>
  </si>
  <si>
    <t>KLASA 5</t>
  </si>
  <si>
    <t>Ostali nespomenuti prihodi</t>
  </si>
  <si>
    <t>2026.</t>
  </si>
  <si>
    <t xml:space="preserve">Financijski plan - Plan rashoda i izdataka 2024. i procjene 2025. i 2026. </t>
  </si>
  <si>
    <t>PLAN  2024.</t>
  </si>
  <si>
    <t>Procjena 2026.</t>
  </si>
  <si>
    <t>PLAN   2024.</t>
  </si>
  <si>
    <t>PROCJENA 2026.</t>
  </si>
  <si>
    <t>Opći prihodi i primici       procjena 2026.</t>
  </si>
  <si>
    <t>Izvršenje 2022.</t>
  </si>
  <si>
    <t>Plan 2024.</t>
  </si>
  <si>
    <t xml:space="preserve"> Procjena 2026.</t>
  </si>
  <si>
    <t>Financijski plan za  2024.</t>
  </si>
  <si>
    <t xml:space="preserve"> FINANCIJSKI PLAN - Plan prihoda i primitaka za 2024.</t>
  </si>
  <si>
    <t>Ukupno prihodi i primici za 2024.</t>
  </si>
  <si>
    <r>
      <t>-</t>
    </r>
    <r>
      <rPr>
        <vertAlign val="superscript"/>
        <sz val="11"/>
        <rFont val="Arial"/>
        <family val="2"/>
      </rPr>
      <t>*1</t>
    </r>
    <r>
      <rPr>
        <sz val="11"/>
        <rFont val="Arial"/>
        <family val="2"/>
      </rPr>
      <t xml:space="preserve">  Prihodi i primici planiraju se za 2024. godinu na razini podskupine računa (treća razina računskog plana). </t>
    </r>
  </si>
  <si>
    <t xml:space="preserve"> FINANCIJSKI PLAN - Procjena prihoda i primitaka za 2025. i  2026.</t>
  </si>
  <si>
    <t>Ukupno prihodi i primici za 2025. i 2026.</t>
  </si>
  <si>
    <r>
      <t>-</t>
    </r>
    <r>
      <rPr>
        <vertAlign val="superscript"/>
        <sz val="7"/>
        <rFont val="Arial"/>
        <family val="2"/>
      </rPr>
      <t>*1</t>
    </r>
    <r>
      <rPr>
        <sz val="7"/>
        <rFont val="Arial"/>
        <family val="2"/>
      </rPr>
      <t xml:space="preserve">  Prihodi i primici planiraju se za 2025. godinu i 2026. godinu na razini skupine (druga razina računskog plana).</t>
    </r>
  </si>
  <si>
    <t>Financijski plan - Procjena 2026.</t>
  </si>
  <si>
    <t>Proračunski korisnik: Gradska knjižnica Beli Manastir</t>
  </si>
  <si>
    <t>RASHODI PREMA FUNKCIJSKOJ KLASIFIKACIJI</t>
  </si>
  <si>
    <t>ŠIFRA</t>
  </si>
  <si>
    <t>NAZIV KLASIFIKACIJE</t>
  </si>
  <si>
    <t>08</t>
  </si>
  <si>
    <t>REKREACIJA, KULTURA I RELIGIJA</t>
  </si>
  <si>
    <t>082</t>
  </si>
  <si>
    <t>Službe kulture</t>
  </si>
  <si>
    <t xml:space="preserve"> RAČUN FINANCIRANJA</t>
  </si>
  <si>
    <t>Razred</t>
  </si>
  <si>
    <t>Skupina</t>
  </si>
  <si>
    <t xml:space="preserve">Naziv </t>
  </si>
  <si>
    <t>Primici od financijske imovine i zaduživanja</t>
  </si>
  <si>
    <t>Primici od zaduživanja</t>
  </si>
  <si>
    <t>842</t>
  </si>
  <si>
    <t>Primljeni krediti i zajmovi od kreditnih i ostalih financijskih institucija u javnom sektoru</t>
  </si>
  <si>
    <t>Primljeni krediti od kreditnih institucija u javnom sektoru</t>
  </si>
  <si>
    <t>Izdaci za financijsku imovinu i otplate zajmova</t>
  </si>
  <si>
    <t>Izdaci za otplatu glavnice primljenih kredita i zajmova</t>
  </si>
  <si>
    <t>542</t>
  </si>
  <si>
    <t>Otplata glavnice primljenih kredita i zajmova od kreditnih i ostalih financijskih institucija u javnom sektoru</t>
  </si>
  <si>
    <t>5422</t>
  </si>
  <si>
    <t>Otplata glavnice primljenih kredita od kreditnih institucija u javnom sektoru</t>
  </si>
  <si>
    <t>IZVRŠENJE             2022.</t>
  </si>
  <si>
    <t>PLAN 2023.</t>
  </si>
  <si>
    <t>PLAN 2024.</t>
  </si>
  <si>
    <t>PRIMICI I IZDACI PREMA EKONOMSKOJ KLASIFIKACIJI I IZVORIMA FINANCIRANJA</t>
  </si>
  <si>
    <t xml:space="preserve"> FINANCIJSKI PLAN GRADSKE KNJIŽNICE BELI MANASTIR ZA 2024. I PROJEKCIJA PLANA ZA 2025. I 2026. GODINU</t>
  </si>
</sst>
</file>

<file path=xl/styles.xml><?xml version="1.0" encoding="utf-8"?>
<styleSheet xmlns="http://schemas.openxmlformats.org/spreadsheetml/2006/main">
  <numFmts count="3">
    <numFmt numFmtId="164" formatCode="_-* #,##0.00\ _k_n_-;\-* #,##0.00\ _k_n_-;_-* &quot;-&quot;??\ _k_n_-;_-@_-"/>
    <numFmt numFmtId="165" formatCode="_-* #,##0.00\ [$€-1]_-;\-* #,##0.00\ [$€-1]_-;_-* &quot;-&quot;??\ [$€-1]_-;_-@_-"/>
    <numFmt numFmtId="166" formatCode="#,##0.00_ ;\-#,##0.00\ "/>
  </numFmts>
  <fonts count="65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2"/>
      <name val="Arial"/>
      <family val="2"/>
      <charset val="238"/>
    </font>
    <font>
      <sz val="8"/>
      <name val="Arial"/>
      <family val="2"/>
      <charset val="238"/>
    </font>
    <font>
      <sz val="9"/>
      <name val="Arial"/>
      <family val="2"/>
      <charset val="238"/>
    </font>
    <font>
      <b/>
      <sz val="11"/>
      <name val="Arial"/>
      <family val="2"/>
      <charset val="238"/>
    </font>
    <font>
      <b/>
      <sz val="8"/>
      <name val="Arial"/>
      <family val="2"/>
      <charset val="238"/>
    </font>
    <font>
      <b/>
      <sz val="12"/>
      <name val="Times New Roman"/>
      <family val="1"/>
    </font>
    <font>
      <sz val="12"/>
      <name val="Times New Roman"/>
      <family val="1"/>
    </font>
    <font>
      <sz val="12"/>
      <name val="Arial"/>
      <family val="2"/>
      <charset val="238"/>
    </font>
    <font>
      <b/>
      <i/>
      <sz val="12"/>
      <name val="Times New Roman"/>
      <family val="1"/>
    </font>
    <font>
      <b/>
      <sz val="16"/>
      <name val="Arial"/>
      <family val="2"/>
      <charset val="238"/>
    </font>
    <font>
      <b/>
      <sz val="14"/>
      <name val="Arial"/>
      <family val="2"/>
      <charset val="238"/>
    </font>
    <font>
      <b/>
      <i/>
      <sz val="12"/>
      <name val="Arial"/>
      <family val="2"/>
      <charset val="238"/>
    </font>
    <font>
      <b/>
      <i/>
      <sz val="9"/>
      <name val="Arial"/>
      <family val="2"/>
      <charset val="238"/>
    </font>
    <font>
      <b/>
      <sz val="10"/>
      <name val="Times New Roman"/>
      <family val="1"/>
    </font>
    <font>
      <sz val="10"/>
      <name val="Times New Roman"/>
      <family val="1"/>
    </font>
    <font>
      <sz val="11"/>
      <name val="Arial"/>
      <family val="2"/>
      <charset val="238"/>
    </font>
    <font>
      <sz val="12"/>
      <name val="Arial Narrow"/>
      <family val="2"/>
      <charset val="238"/>
    </font>
    <font>
      <sz val="9"/>
      <name val="Arial Narrow"/>
      <family val="2"/>
      <charset val="238"/>
    </font>
    <font>
      <b/>
      <i/>
      <sz val="10"/>
      <name val="Arial"/>
      <family val="2"/>
      <charset val="238"/>
    </font>
    <font>
      <b/>
      <sz val="16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vertAlign val="superscript"/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vertAlign val="superscript"/>
      <sz val="11"/>
      <name val="Arial"/>
      <family val="2"/>
    </font>
    <font>
      <sz val="12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sz val="7"/>
      <name val="Arial"/>
      <family val="2"/>
      <charset val="238"/>
    </font>
    <font>
      <vertAlign val="superscript"/>
      <sz val="7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vertAlign val="superscript"/>
      <sz val="8"/>
      <name val="Arial"/>
      <family val="2"/>
    </font>
    <font>
      <sz val="14"/>
      <name val="Arial"/>
      <family val="2"/>
      <charset val="238"/>
    </font>
    <font>
      <b/>
      <sz val="8"/>
      <name val="Times New Roman"/>
      <family val="1"/>
      <charset val="238"/>
    </font>
    <font>
      <sz val="8"/>
      <name val="Times New Roman"/>
      <family val="1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9"/>
      <name val="Times New Roman"/>
      <family val="1"/>
    </font>
    <font>
      <b/>
      <sz val="9"/>
      <color theme="0"/>
      <name val="Arial"/>
      <family val="2"/>
      <charset val="238"/>
    </font>
    <font>
      <sz val="9"/>
      <color theme="0"/>
      <name val="Arial"/>
      <family val="2"/>
      <charset val="238"/>
    </font>
    <font>
      <sz val="12"/>
      <color rgb="FFFF0000"/>
      <name val="Arial Narrow"/>
      <family val="2"/>
      <charset val="238"/>
    </font>
    <font>
      <b/>
      <sz val="10"/>
      <color rgb="FFFF0000"/>
      <name val="Arial"/>
      <family val="2"/>
      <charset val="238"/>
    </font>
    <font>
      <sz val="9"/>
      <color rgb="FFFF0000"/>
      <name val="Arial"/>
      <family val="2"/>
      <charset val="238"/>
    </font>
    <font>
      <sz val="10"/>
      <color rgb="FFFFFF00"/>
      <name val="Arial Black"/>
      <family val="2"/>
      <charset val="238"/>
    </font>
    <font>
      <b/>
      <sz val="12"/>
      <color rgb="FFFFFF00"/>
      <name val="Arial Black"/>
      <family val="2"/>
      <charset val="238"/>
    </font>
    <font>
      <sz val="12"/>
      <color rgb="FFFFFF00"/>
      <name val="Arial Black"/>
      <family val="2"/>
      <charset val="238"/>
    </font>
    <font>
      <sz val="10"/>
      <color rgb="FFFF0000"/>
      <name val="Arial"/>
      <family val="2"/>
      <charset val="238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2"/>
      <color rgb="FF002060"/>
      <name val="Calibri"/>
      <family val="2"/>
      <scheme val="minor"/>
    </font>
    <font>
      <sz val="12"/>
      <color rgb="FF002060"/>
      <name val="Calibri"/>
      <family val="2"/>
      <scheme val="minor"/>
    </font>
    <font>
      <b/>
      <sz val="11"/>
      <name val="Calibri"/>
      <family val="2"/>
      <scheme val="minor"/>
    </font>
    <font>
      <b/>
      <i/>
      <sz val="9"/>
      <name val="Calibri"/>
      <family val="2"/>
      <scheme val="minor"/>
    </font>
    <font>
      <sz val="10"/>
      <color indexed="8"/>
      <name val="Arial"/>
      <family val="2"/>
      <charset val="238"/>
    </font>
    <font>
      <i/>
      <sz val="12"/>
      <name val="Calibri"/>
      <family val="2"/>
      <scheme val="minor"/>
    </font>
    <font>
      <b/>
      <sz val="12"/>
      <color rgb="FFFF0000"/>
      <name val="Times New Roman"/>
      <family val="1"/>
      <charset val="238"/>
    </font>
  </fonts>
  <fills count="1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2"/>
        <bgColor rgb="FFFFFFFF"/>
      </patternFill>
    </fill>
    <fill>
      <patternFill patternType="solid">
        <fgColor theme="2"/>
        <bgColor indexed="64"/>
      </patternFill>
    </fill>
    <fill>
      <patternFill patternType="solid">
        <fgColor theme="0"/>
        <bgColor rgb="FFFFFFFF"/>
      </patternFill>
    </fill>
  </fills>
  <borders count="6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22"/>
      </top>
      <bottom style="hair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hair">
        <color indexed="22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</borders>
  <cellStyleXfs count="5">
    <xf numFmtId="0" fontId="0" fillId="0" borderId="0"/>
    <xf numFmtId="0" fontId="22" fillId="0" borderId="0"/>
    <xf numFmtId="164" fontId="2" fillId="0" borderId="0" applyFont="0" applyFill="0" applyBorder="0" applyAlignment="0" applyProtection="0"/>
    <xf numFmtId="0" fontId="1" fillId="0" borderId="0"/>
    <xf numFmtId="0" fontId="62" fillId="0" borderId="0"/>
  </cellStyleXfs>
  <cellXfs count="595">
    <xf numFmtId="0" fontId="0" fillId="0" borderId="0" xfId="0"/>
    <xf numFmtId="3" fontId="13" fillId="0" borderId="0" xfId="0" applyNumberFormat="1" applyFont="1" applyBorder="1"/>
    <xf numFmtId="0" fontId="7" fillId="0" borderId="0" xfId="0" applyNumberFormat="1" applyFont="1" applyBorder="1" applyAlignment="1">
      <alignment horizontal="center"/>
    </xf>
    <xf numFmtId="0" fontId="14" fillId="0" borderId="0" xfId="0" applyNumberFormat="1" applyFont="1" applyBorder="1"/>
    <xf numFmtId="3" fontId="14" fillId="0" borderId="0" xfId="0" applyNumberFormat="1" applyFont="1" applyBorder="1" applyAlignment="1">
      <alignment wrapText="1"/>
    </xf>
    <xf numFmtId="3" fontId="14" fillId="0" borderId="0" xfId="0" applyNumberFormat="1" applyFont="1" applyBorder="1"/>
    <xf numFmtId="3" fontId="13" fillId="0" borderId="0" xfId="0" applyNumberFormat="1" applyFont="1"/>
    <xf numFmtId="0" fontId="0" fillId="0" borderId="0" xfId="0" applyAlignment="1">
      <alignment horizontal="center" wrapText="1"/>
    </xf>
    <xf numFmtId="3" fontId="13" fillId="0" borderId="0" xfId="0" applyNumberFormat="1" applyFont="1" applyAlignment="1">
      <alignment wrapText="1"/>
    </xf>
    <xf numFmtId="3" fontId="15" fillId="0" borderId="0" xfId="0" quotePrefix="1" applyNumberFormat="1" applyFont="1" applyFill="1" applyBorder="1" applyAlignment="1">
      <alignment horizontal="left"/>
    </xf>
    <xf numFmtId="0" fontId="12" fillId="0" borderId="1" xfId="0" applyNumberFormat="1" applyFont="1" applyBorder="1" applyAlignment="1">
      <alignment horizontal="center"/>
    </xf>
    <xf numFmtId="3" fontId="12" fillId="0" borderId="2" xfId="0" quotePrefix="1" applyNumberFormat="1" applyFont="1" applyBorder="1" applyAlignment="1">
      <alignment horizontal="center" wrapText="1"/>
    </xf>
    <xf numFmtId="3" fontId="12" fillId="0" borderId="0" xfId="0" applyNumberFormat="1" applyFont="1"/>
    <xf numFmtId="3" fontId="12" fillId="0" borderId="3" xfId="0" applyNumberFormat="1" applyFont="1" applyBorder="1"/>
    <xf numFmtId="0" fontId="13" fillId="0" borderId="0" xfId="0" applyNumberFormat="1" applyFont="1" applyAlignment="1">
      <alignment horizontal="center"/>
    </xf>
    <xf numFmtId="0" fontId="13" fillId="0" borderId="0" xfId="0" applyNumberFormat="1" applyFont="1"/>
    <xf numFmtId="3" fontId="14" fillId="0" borderId="0" xfId="0" applyNumberFormat="1" applyFont="1"/>
    <xf numFmtId="3" fontId="7" fillId="0" borderId="1" xfId="0" quotePrefix="1" applyNumberFormat="1" applyFont="1" applyBorder="1" applyAlignment="1">
      <alignment horizontal="left"/>
    </xf>
    <xf numFmtId="3" fontId="17" fillId="0" borderId="0" xfId="0" applyNumberFormat="1" applyFont="1" applyAlignment="1">
      <alignment horizontal="left"/>
    </xf>
    <xf numFmtId="3" fontId="17" fillId="0" borderId="0" xfId="0" applyNumberFormat="1" applyFont="1"/>
    <xf numFmtId="3" fontId="7" fillId="0" borderId="0" xfId="0" quotePrefix="1" applyNumberFormat="1" applyFont="1" applyAlignment="1">
      <alignment horizontal="left"/>
    </xf>
    <xf numFmtId="164" fontId="7" fillId="0" borderId="0" xfId="2" applyFont="1" applyBorder="1"/>
    <xf numFmtId="3" fontId="7" fillId="0" borderId="0" xfId="0" quotePrefix="1" applyNumberFormat="1" applyFont="1" applyBorder="1" applyAlignment="1">
      <alignment horizontal="left"/>
    </xf>
    <xf numFmtId="3" fontId="10" fillId="0" borderId="0" xfId="0" quotePrefix="1" applyNumberFormat="1" applyFont="1" applyAlignment="1">
      <alignment horizontal="left"/>
    </xf>
    <xf numFmtId="3" fontId="18" fillId="0" borderId="0" xfId="0" quotePrefix="1" applyNumberFormat="1" applyFont="1" applyFill="1" applyBorder="1" applyAlignment="1">
      <alignment horizontal="left"/>
    </xf>
    <xf numFmtId="0" fontId="6" fillId="2" borderId="4" xfId="0" applyNumberFormat="1" applyFont="1" applyFill="1" applyBorder="1" applyAlignment="1">
      <alignment horizontal="center"/>
    </xf>
    <xf numFmtId="0" fontId="9" fillId="0" borderId="5" xfId="0" applyNumberFormat="1" applyFont="1" applyBorder="1" applyAlignment="1">
      <alignment horizontal="center"/>
    </xf>
    <xf numFmtId="0" fontId="9" fillId="0" borderId="6" xfId="0" applyNumberFormat="1" applyFont="1" applyBorder="1" applyAlignment="1">
      <alignment horizontal="center"/>
    </xf>
    <xf numFmtId="3" fontId="19" fillId="3" borderId="6" xfId="0" applyNumberFormat="1" applyFont="1" applyFill="1" applyBorder="1" applyAlignment="1">
      <alignment horizontal="center" vertical="center"/>
    </xf>
    <xf numFmtId="3" fontId="6" fillId="3" borderId="6" xfId="0" applyNumberFormat="1" applyFont="1" applyFill="1" applyBorder="1" applyAlignment="1">
      <alignment horizontal="center" vertical="center"/>
    </xf>
    <xf numFmtId="3" fontId="6" fillId="3" borderId="6" xfId="0" applyNumberFormat="1" applyFont="1" applyFill="1" applyBorder="1" applyAlignment="1">
      <alignment horizontal="center" vertical="center" wrapText="1"/>
    </xf>
    <xf numFmtId="3" fontId="6" fillId="0" borderId="6" xfId="0" applyNumberFormat="1" applyFont="1" applyBorder="1" applyAlignment="1">
      <alignment horizontal="center"/>
    </xf>
    <xf numFmtId="3" fontId="6" fillId="3" borderId="6" xfId="0" applyNumberFormat="1" applyFont="1" applyFill="1" applyBorder="1" applyAlignment="1">
      <alignment horizontal="center"/>
    </xf>
    <xf numFmtId="0" fontId="12" fillId="0" borderId="7" xfId="0" applyNumberFormat="1" applyFont="1" applyBorder="1" applyAlignment="1">
      <alignment horizontal="center"/>
    </xf>
    <xf numFmtId="0" fontId="7" fillId="0" borderId="0" xfId="0" applyNumberFormat="1" applyFont="1" applyBorder="1" applyAlignment="1">
      <alignment horizontal="center" wrapText="1"/>
    </xf>
    <xf numFmtId="0" fontId="12" fillId="0" borderId="0" xfId="0" applyNumberFormat="1" applyFont="1" applyBorder="1" applyAlignment="1">
      <alignment horizontal="center" wrapText="1"/>
    </xf>
    <xf numFmtId="0" fontId="9" fillId="0" borderId="5" xfId="0" applyNumberFormat="1" applyFont="1" applyBorder="1" applyAlignment="1">
      <alignment horizontal="center" wrapText="1"/>
    </xf>
    <xf numFmtId="0" fontId="9" fillId="0" borderId="6" xfId="0" applyNumberFormat="1" applyFont="1" applyBorder="1" applyAlignment="1">
      <alignment horizontal="center" wrapText="1"/>
    </xf>
    <xf numFmtId="49" fontId="9" fillId="0" borderId="6" xfId="0" applyNumberFormat="1" applyFont="1" applyBorder="1" applyAlignment="1">
      <alignment horizontal="center" shrinkToFit="1"/>
    </xf>
    <xf numFmtId="0" fontId="6" fillId="2" borderId="4" xfId="0" applyNumberFormat="1" applyFont="1" applyFill="1" applyBorder="1" applyAlignment="1">
      <alignment horizontal="center" wrapText="1" shrinkToFit="1"/>
    </xf>
    <xf numFmtId="0" fontId="20" fillId="0" borderId="0" xfId="0" applyNumberFormat="1" applyFont="1" applyBorder="1" applyAlignment="1">
      <alignment horizontal="center"/>
    </xf>
    <xf numFmtId="0" fontId="4" fillId="0" borderId="0" xfId="0" applyNumberFormat="1" applyFont="1" applyBorder="1" applyAlignment="1">
      <alignment horizontal="center"/>
    </xf>
    <xf numFmtId="0" fontId="3" fillId="0" borderId="0" xfId="0" applyNumberFormat="1" applyFont="1" applyBorder="1"/>
    <xf numFmtId="3" fontId="3" fillId="0" borderId="0" xfId="0" applyNumberFormat="1" applyFont="1" applyBorder="1"/>
    <xf numFmtId="3" fontId="4" fillId="0" borderId="0" xfId="0" applyNumberFormat="1" applyFont="1" applyBorder="1"/>
    <xf numFmtId="3" fontId="3" fillId="0" borderId="0" xfId="0" applyNumberFormat="1" applyFont="1" applyBorder="1" applyAlignment="1">
      <alignment wrapText="1"/>
    </xf>
    <xf numFmtId="0" fontId="3" fillId="0" borderId="0" xfId="0" applyNumberFormat="1" applyFont="1"/>
    <xf numFmtId="3" fontId="3" fillId="0" borderId="0" xfId="0" applyNumberFormat="1" applyFont="1"/>
    <xf numFmtId="3" fontId="5" fillId="0" borderId="0" xfId="0" applyNumberFormat="1" applyFont="1"/>
    <xf numFmtId="3" fontId="4" fillId="0" borderId="0" xfId="0" quotePrefix="1" applyNumberFormat="1" applyFont="1" applyFill="1" applyBorder="1" applyAlignment="1">
      <alignment horizontal="left"/>
    </xf>
    <xf numFmtId="3" fontId="4" fillId="0" borderId="0" xfId="0" applyNumberFormat="1" applyFont="1"/>
    <xf numFmtId="3" fontId="21" fillId="0" borderId="0" xfId="0" applyNumberFormat="1" applyFont="1" applyAlignment="1">
      <alignment wrapText="1"/>
    </xf>
    <xf numFmtId="0" fontId="6" fillId="0" borderId="6" xfId="0" applyNumberFormat="1" applyFont="1" applyBorder="1" applyAlignment="1">
      <alignment horizontal="center" vertical="center" wrapText="1"/>
    </xf>
    <xf numFmtId="0" fontId="23" fillId="0" borderId="0" xfId="0" applyNumberFormat="1" applyFont="1" applyAlignment="1">
      <alignment horizontal="center" vertical="center"/>
    </xf>
    <xf numFmtId="3" fontId="23" fillId="0" borderId="0" xfId="0" applyNumberFormat="1" applyFont="1" applyAlignment="1">
      <alignment horizontal="center" vertical="center"/>
    </xf>
    <xf numFmtId="0" fontId="9" fillId="0" borderId="8" xfId="0" applyNumberFormat="1" applyFont="1" applyBorder="1" applyAlignment="1">
      <alignment horizontal="center"/>
    </xf>
    <xf numFmtId="0" fontId="9" fillId="0" borderId="5" xfId="0" applyNumberFormat="1" applyFont="1" applyFill="1" applyBorder="1" applyAlignment="1">
      <alignment horizontal="center"/>
    </xf>
    <xf numFmtId="49" fontId="9" fillId="0" borderId="5" xfId="0" applyNumberFormat="1" applyFont="1" applyFill="1" applyBorder="1" applyAlignment="1">
      <alignment horizontal="center" shrinkToFit="1"/>
    </xf>
    <xf numFmtId="4" fontId="6" fillId="0" borderId="6" xfId="0" applyNumberFormat="1" applyFont="1" applyBorder="1" applyAlignment="1">
      <alignment horizontal="right"/>
    </xf>
    <xf numFmtId="4" fontId="6" fillId="0" borderId="6" xfId="0" quotePrefix="1" applyNumberFormat="1" applyFont="1" applyBorder="1" applyAlignment="1">
      <alignment horizontal="right" wrapText="1"/>
    </xf>
    <xf numFmtId="4" fontId="6" fillId="3" borderId="6" xfId="0" applyNumberFormat="1" applyFont="1" applyFill="1" applyBorder="1"/>
    <xf numFmtId="4" fontId="6" fillId="2" borderId="4" xfId="0" applyNumberFormat="1" applyFont="1" applyFill="1" applyBorder="1"/>
    <xf numFmtId="0" fontId="25" fillId="2" borderId="9" xfId="0" applyFont="1" applyFill="1" applyBorder="1"/>
    <xf numFmtId="0" fontId="4" fillId="2" borderId="9" xfId="0" applyFont="1" applyFill="1" applyBorder="1"/>
    <xf numFmtId="0" fontId="0" fillId="2" borderId="10" xfId="0" applyFill="1" applyBorder="1"/>
    <xf numFmtId="0" fontId="27" fillId="1" borderId="11" xfId="0" applyFont="1" applyFill="1" applyBorder="1" applyAlignment="1">
      <alignment horizontal="center"/>
    </xf>
    <xf numFmtId="0" fontId="27" fillId="1" borderId="12" xfId="0" applyFont="1" applyFill="1" applyBorder="1" applyAlignment="1">
      <alignment horizontal="right" vertical="center" wrapText="1"/>
    </xf>
    <xf numFmtId="0" fontId="27" fillId="1" borderId="13" xfId="0" applyFont="1" applyFill="1" applyBorder="1" applyAlignment="1">
      <alignment horizontal="left" wrapText="1"/>
    </xf>
    <xf numFmtId="0" fontId="27" fillId="0" borderId="14" xfId="0" applyFont="1" applyFill="1" applyBorder="1" applyAlignment="1">
      <alignment horizontal="left" wrapText="1"/>
    </xf>
    <xf numFmtId="4" fontId="28" fillId="0" borderId="6" xfId="0" applyNumberFormat="1" applyFont="1" applyFill="1" applyBorder="1"/>
    <xf numFmtId="4" fontId="28" fillId="0" borderId="15" xfId="0" applyNumberFormat="1" applyFont="1" applyFill="1" applyBorder="1"/>
    <xf numFmtId="0" fontId="27" fillId="0" borderId="16" xfId="0" applyFont="1" applyFill="1" applyBorder="1" applyAlignment="1">
      <alignment horizontal="left" wrapText="1"/>
    </xf>
    <xf numFmtId="4" fontId="28" fillId="0" borderId="8" xfId="0" applyNumberFormat="1" applyFont="1" applyFill="1" applyBorder="1"/>
    <xf numFmtId="4" fontId="28" fillId="0" borderId="17" xfId="0" applyNumberFormat="1" applyFont="1" applyFill="1" applyBorder="1"/>
    <xf numFmtId="0" fontId="30" fillId="0" borderId="0" xfId="0" applyFont="1"/>
    <xf numFmtId="0" fontId="31" fillId="0" borderId="0" xfId="0" applyFont="1"/>
    <xf numFmtId="0" fontId="31" fillId="0" borderId="0" xfId="0" quotePrefix="1" applyFont="1"/>
    <xf numFmtId="0" fontId="33" fillId="0" borderId="0" xfId="0" applyFont="1"/>
    <xf numFmtId="3" fontId="4" fillId="0" borderId="0" xfId="0" applyNumberFormat="1" applyFont="1" applyBorder="1" applyAlignment="1">
      <alignment horizontal="center"/>
    </xf>
    <xf numFmtId="3" fontId="3" fillId="0" borderId="0" xfId="0" applyNumberFormat="1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0" xfId="0" applyFont="1"/>
    <xf numFmtId="0" fontId="25" fillId="4" borderId="0" xfId="0" applyFont="1" applyFill="1" applyBorder="1"/>
    <xf numFmtId="0" fontId="36" fillId="0" borderId="0" xfId="0" applyFont="1"/>
    <xf numFmtId="0" fontId="34" fillId="0" borderId="0" xfId="0" applyFont="1"/>
    <xf numFmtId="0" fontId="35" fillId="0" borderId="0" xfId="0" applyFont="1"/>
    <xf numFmtId="0" fontId="35" fillId="0" borderId="0" xfId="0" quotePrefix="1" applyFont="1"/>
    <xf numFmtId="0" fontId="3" fillId="0" borderId="0" xfId="0" applyFont="1"/>
    <xf numFmtId="0" fontId="25" fillId="5" borderId="9" xfId="0" applyFont="1" applyFill="1" applyBorder="1"/>
    <xf numFmtId="0" fontId="25" fillId="5" borderId="13" xfId="0" applyFont="1" applyFill="1" applyBorder="1"/>
    <xf numFmtId="0" fontId="38" fillId="1" borderId="11" xfId="0" applyFont="1" applyFill="1" applyBorder="1" applyAlignment="1">
      <alignment horizontal="center"/>
    </xf>
    <xf numFmtId="0" fontId="38" fillId="1" borderId="12" xfId="0" applyFont="1" applyFill="1" applyBorder="1" applyAlignment="1">
      <alignment horizontal="right" vertical="center" wrapText="1"/>
    </xf>
    <xf numFmtId="0" fontId="38" fillId="1" borderId="13" xfId="0" applyFont="1" applyFill="1" applyBorder="1" applyAlignment="1">
      <alignment horizontal="left" wrapText="1"/>
    </xf>
    <xf numFmtId="0" fontId="39" fillId="0" borderId="18" xfId="0" applyFont="1" applyBorder="1" applyAlignment="1">
      <alignment horizontal="center" vertical="center" wrapText="1"/>
    </xf>
    <xf numFmtId="0" fontId="39" fillId="0" borderId="19" xfId="0" applyFont="1" applyBorder="1" applyAlignment="1">
      <alignment horizontal="center" vertical="center" wrapText="1"/>
    </xf>
    <xf numFmtId="0" fontId="39" fillId="2" borderId="15" xfId="0" applyFont="1" applyFill="1" applyBorder="1"/>
    <xf numFmtId="0" fontId="9" fillId="6" borderId="0" xfId="0" applyNumberFormat="1" applyFont="1" applyFill="1" applyBorder="1" applyAlignment="1">
      <alignment horizontal="center"/>
    </xf>
    <xf numFmtId="0" fontId="6" fillId="6" borderId="0" xfId="0" quotePrefix="1" applyNumberFormat="1" applyFont="1" applyFill="1" applyBorder="1" applyAlignment="1">
      <alignment horizontal="center" vertical="justify"/>
    </xf>
    <xf numFmtId="4" fontId="6" fillId="6" borderId="0" xfId="0" applyNumberFormat="1" applyFont="1" applyFill="1" applyBorder="1"/>
    <xf numFmtId="3" fontId="6" fillId="6" borderId="0" xfId="0" applyNumberFormat="1" applyFont="1" applyFill="1" applyBorder="1"/>
    <xf numFmtId="3" fontId="24" fillId="0" borderId="0" xfId="0" applyNumberFormat="1" applyFont="1" applyAlignment="1">
      <alignment horizontal="center" vertical="center" wrapText="1"/>
    </xf>
    <xf numFmtId="0" fontId="31" fillId="0" borderId="0" xfId="0" quotePrefix="1" applyFont="1" applyAlignment="1">
      <alignment wrapText="1"/>
    </xf>
    <xf numFmtId="0" fontId="31" fillId="0" borderId="0" xfId="0" applyFont="1" applyAlignment="1">
      <alignment wrapText="1"/>
    </xf>
    <xf numFmtId="3" fontId="6" fillId="0" borderId="6" xfId="0" applyNumberFormat="1" applyFont="1" applyBorder="1" applyAlignment="1">
      <alignment horizontal="center" wrapText="1"/>
    </xf>
    <xf numFmtId="0" fontId="39" fillId="0" borderId="20" xfId="0" applyFont="1" applyBorder="1" applyAlignment="1">
      <alignment horizontal="center" vertical="center" wrapText="1"/>
    </xf>
    <xf numFmtId="0" fontId="39" fillId="0" borderId="14" xfId="0" applyFont="1" applyBorder="1" applyAlignment="1">
      <alignment horizontal="center" vertical="center" wrapText="1"/>
    </xf>
    <xf numFmtId="0" fontId="35" fillId="0" borderId="0" xfId="0" quotePrefix="1" applyFont="1" applyAlignment="1">
      <alignment wrapText="1"/>
    </xf>
    <xf numFmtId="0" fontId="35" fillId="0" borderId="0" xfId="0" applyFont="1" applyAlignment="1">
      <alignment wrapText="1"/>
    </xf>
    <xf numFmtId="3" fontId="5" fillId="0" borderId="0" xfId="0" applyNumberFormat="1" applyFont="1" applyBorder="1" applyAlignment="1">
      <alignment horizontal="center"/>
    </xf>
    <xf numFmtId="3" fontId="3" fillId="0" borderId="0" xfId="0" applyNumberFormat="1" applyFont="1" applyBorder="1" applyAlignment="1"/>
    <xf numFmtId="0" fontId="9" fillId="7" borderId="6" xfId="0" applyNumberFormat="1" applyFont="1" applyFill="1" applyBorder="1" applyAlignment="1">
      <alignment horizontal="center"/>
    </xf>
    <xf numFmtId="0" fontId="6" fillId="7" borderId="6" xfId="0" quotePrefix="1" applyNumberFormat="1" applyFont="1" applyFill="1" applyBorder="1" applyAlignment="1">
      <alignment horizontal="center" vertical="justify"/>
    </xf>
    <xf numFmtId="4" fontId="6" fillId="7" borderId="6" xfId="0" applyNumberFormat="1" applyFont="1" applyFill="1" applyBorder="1"/>
    <xf numFmtId="0" fontId="6" fillId="7" borderId="21" xfId="0" quotePrefix="1" applyNumberFormat="1" applyFont="1" applyFill="1" applyBorder="1" applyAlignment="1">
      <alignment horizontal="center" vertical="center" wrapText="1"/>
    </xf>
    <xf numFmtId="0" fontId="6" fillId="7" borderId="22" xfId="0" applyNumberFormat="1" applyFont="1" applyFill="1" applyBorder="1" applyAlignment="1">
      <alignment horizontal="center" vertical="center" wrapText="1"/>
    </xf>
    <xf numFmtId="3" fontId="6" fillId="7" borderId="22" xfId="0" applyNumberFormat="1" applyFont="1" applyFill="1" applyBorder="1" applyAlignment="1">
      <alignment horizontal="center" vertical="center" wrapText="1"/>
    </xf>
    <xf numFmtId="3" fontId="12" fillId="0" borderId="0" xfId="0" quotePrefix="1" applyNumberFormat="1" applyFont="1" applyBorder="1" applyAlignment="1">
      <alignment horizontal="center" wrapText="1"/>
    </xf>
    <xf numFmtId="0" fontId="23" fillId="0" borderId="0" xfId="0" applyFont="1" applyAlignment="1">
      <alignment vertical="center"/>
    </xf>
    <xf numFmtId="3" fontId="24" fillId="0" borderId="0" xfId="0" applyNumberFormat="1" applyFont="1" applyBorder="1" applyAlignment="1">
      <alignment horizontal="center" vertical="center" wrapText="1"/>
    </xf>
    <xf numFmtId="0" fontId="16" fillId="0" borderId="0" xfId="0" applyNumberFormat="1" applyFont="1" applyAlignment="1">
      <alignment horizontal="center" wrapText="1"/>
    </xf>
    <xf numFmtId="0" fontId="3" fillId="0" borderId="0" xfId="0" applyFont="1" applyAlignment="1">
      <alignment horizontal="center" wrapText="1"/>
    </xf>
    <xf numFmtId="164" fontId="14" fillId="0" borderId="0" xfId="2" applyFont="1" applyBorder="1"/>
    <xf numFmtId="3" fontId="43" fillId="0" borderId="0" xfId="0" applyNumberFormat="1" applyFont="1"/>
    <xf numFmtId="0" fontId="6" fillId="5" borderId="5" xfId="0" applyNumberFormat="1" applyFont="1" applyFill="1" applyBorder="1" applyAlignment="1">
      <alignment horizontal="center"/>
    </xf>
    <xf numFmtId="3" fontId="12" fillId="5" borderId="0" xfId="0" applyNumberFormat="1" applyFont="1" applyFill="1"/>
    <xf numFmtId="0" fontId="6" fillId="5" borderId="6" xfId="0" applyNumberFormat="1" applyFont="1" applyFill="1" applyBorder="1" applyAlignment="1">
      <alignment horizontal="center"/>
    </xf>
    <xf numFmtId="0" fontId="6" fillId="5" borderId="8" xfId="0" applyNumberFormat="1" applyFont="1" applyFill="1" applyBorder="1" applyAlignment="1">
      <alignment horizontal="center"/>
    </xf>
    <xf numFmtId="4" fontId="9" fillId="0" borderId="8" xfId="0" applyNumberFormat="1" applyFont="1" applyBorder="1"/>
    <xf numFmtId="0" fontId="6" fillId="5" borderId="5" xfId="0" applyNumberFormat="1" applyFont="1" applyFill="1" applyBorder="1" applyAlignment="1">
      <alignment horizontal="center" wrapText="1"/>
    </xf>
    <xf numFmtId="0" fontId="6" fillId="5" borderId="6" xfId="0" applyNumberFormat="1" applyFont="1" applyFill="1" applyBorder="1" applyAlignment="1">
      <alignment horizontal="center" wrapText="1"/>
    </xf>
    <xf numFmtId="0" fontId="6" fillId="0" borderId="6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 wrapText="1"/>
    </xf>
    <xf numFmtId="0" fontId="9" fillId="0" borderId="8" xfId="0" applyNumberFormat="1" applyFont="1" applyFill="1" applyBorder="1" applyAlignment="1">
      <alignment horizontal="center"/>
    </xf>
    <xf numFmtId="0" fontId="9" fillId="0" borderId="8" xfId="0" applyNumberFormat="1" applyFont="1" applyFill="1" applyBorder="1" applyAlignment="1">
      <alignment horizontal="center" wrapText="1"/>
    </xf>
    <xf numFmtId="0" fontId="9" fillId="0" borderId="8" xfId="0" applyNumberFormat="1" applyFont="1" applyBorder="1" applyAlignment="1">
      <alignment horizontal="center" wrapText="1"/>
    </xf>
    <xf numFmtId="3" fontId="9" fillId="0" borderId="6" xfId="0" applyNumberFormat="1" applyFont="1" applyBorder="1" applyAlignment="1">
      <alignment horizontal="center"/>
    </xf>
    <xf numFmtId="0" fontId="9" fillId="0" borderId="23" xfId="0" applyNumberFormat="1" applyFont="1" applyBorder="1" applyAlignment="1">
      <alignment horizontal="center"/>
    </xf>
    <xf numFmtId="0" fontId="9" fillId="0" borderId="24" xfId="0" applyNumberFormat="1" applyFont="1" applyBorder="1" applyAlignment="1">
      <alignment horizontal="center"/>
    </xf>
    <xf numFmtId="49" fontId="6" fillId="5" borderId="5" xfId="0" applyNumberFormat="1" applyFont="1" applyFill="1" applyBorder="1" applyAlignment="1">
      <alignment horizontal="center" shrinkToFit="1"/>
    </xf>
    <xf numFmtId="49" fontId="6" fillId="5" borderId="6" xfId="0" applyNumberFormat="1" applyFont="1" applyFill="1" applyBorder="1" applyAlignment="1">
      <alignment horizontal="center" shrinkToFit="1"/>
    </xf>
    <xf numFmtId="3" fontId="13" fillId="6" borderId="0" xfId="0" applyNumberFormat="1" applyFont="1" applyFill="1"/>
    <xf numFmtId="3" fontId="3" fillId="0" borderId="1" xfId="0" applyNumberFormat="1" applyFont="1" applyBorder="1"/>
    <xf numFmtId="3" fontId="3" fillId="0" borderId="0" xfId="0" applyNumberFormat="1" applyFont="1" applyBorder="1" applyAlignment="1">
      <alignment horizontal="left" indent="1"/>
    </xf>
    <xf numFmtId="3" fontId="14" fillId="0" borderId="0" xfId="0" applyNumberFormat="1" applyFont="1" applyBorder="1" applyAlignment="1">
      <alignment horizontal="left" indent="1"/>
    </xf>
    <xf numFmtId="0" fontId="0" fillId="0" borderId="6" xfId="0" applyBorder="1"/>
    <xf numFmtId="0" fontId="0" fillId="0" borderId="0" xfId="0" applyAlignment="1">
      <alignment wrapText="1"/>
    </xf>
    <xf numFmtId="0" fontId="39" fillId="0" borderId="25" xfId="0" applyFont="1" applyBorder="1" applyAlignment="1">
      <alignment horizontal="center" vertical="center" wrapText="1"/>
    </xf>
    <xf numFmtId="4" fontId="6" fillId="5" borderId="6" xfId="0" applyNumberFormat="1" applyFont="1" applyFill="1" applyBorder="1" applyAlignment="1">
      <alignment horizontal="right"/>
    </xf>
    <xf numFmtId="4" fontId="6" fillId="6" borderId="6" xfId="2" applyNumberFormat="1" applyFont="1" applyFill="1" applyBorder="1" applyAlignment="1">
      <alignment horizontal="right"/>
    </xf>
    <xf numFmtId="0" fontId="6" fillId="2" borderId="26" xfId="0" applyNumberFormat="1" applyFont="1" applyFill="1" applyBorder="1" applyAlignment="1">
      <alignment horizontal="center"/>
    </xf>
    <xf numFmtId="3" fontId="12" fillId="0" borderId="0" xfId="0" applyNumberFormat="1" applyFont="1" applyBorder="1"/>
    <xf numFmtId="0" fontId="6" fillId="2" borderId="26" xfId="0" applyNumberFormat="1" applyFont="1" applyFill="1" applyBorder="1" applyAlignment="1">
      <alignment horizontal="center" wrapText="1" shrinkToFit="1"/>
    </xf>
    <xf numFmtId="0" fontId="6" fillId="5" borderId="27" xfId="0" applyNumberFormat="1" applyFont="1" applyFill="1" applyBorder="1" applyAlignment="1">
      <alignment horizontal="center" vertical="center" wrapText="1"/>
    </xf>
    <xf numFmtId="0" fontId="6" fillId="5" borderId="28" xfId="0" quotePrefix="1" applyNumberFormat="1" applyFont="1" applyFill="1" applyBorder="1" applyAlignment="1">
      <alignment horizontal="left" vertical="center" wrapText="1"/>
    </xf>
    <xf numFmtId="0" fontId="6" fillId="5" borderId="28" xfId="0" applyNumberFormat="1" applyFont="1" applyFill="1" applyBorder="1" applyAlignment="1">
      <alignment horizontal="left"/>
    </xf>
    <xf numFmtId="0" fontId="6" fillId="5" borderId="27" xfId="0" applyNumberFormat="1" applyFont="1" applyFill="1" applyBorder="1" applyAlignment="1">
      <alignment horizontal="center"/>
    </xf>
    <xf numFmtId="0" fontId="11" fillId="2" borderId="29" xfId="0" applyFont="1" applyFill="1" applyBorder="1" applyAlignment="1">
      <alignment horizontal="center" wrapText="1"/>
    </xf>
    <xf numFmtId="0" fontId="11" fillId="2" borderId="15" xfId="0" applyFont="1" applyFill="1" applyBorder="1" applyAlignment="1">
      <alignment horizontal="center" vertical="center"/>
    </xf>
    <xf numFmtId="0" fontId="6" fillId="6" borderId="21" xfId="0" quotePrefix="1" applyNumberFormat="1" applyFont="1" applyFill="1" applyBorder="1" applyAlignment="1">
      <alignment horizontal="center" vertical="center" wrapText="1"/>
    </xf>
    <xf numFmtId="0" fontId="6" fillId="6" borderId="22" xfId="0" applyNumberFormat="1" applyFont="1" applyFill="1" applyBorder="1" applyAlignment="1">
      <alignment horizontal="center" vertical="center" wrapText="1"/>
    </xf>
    <xf numFmtId="3" fontId="6" fillId="6" borderId="22" xfId="0" applyNumberFormat="1" applyFont="1" applyFill="1" applyBorder="1" applyAlignment="1">
      <alignment horizontal="center" vertical="center" wrapText="1"/>
    </xf>
    <xf numFmtId="3" fontId="6" fillId="6" borderId="22" xfId="0" quotePrefix="1" applyNumberFormat="1" applyFont="1" applyFill="1" applyBorder="1" applyAlignment="1">
      <alignment horizontal="center" vertical="center" wrapText="1"/>
    </xf>
    <xf numFmtId="3" fontId="12" fillId="0" borderId="30" xfId="0" applyNumberFormat="1" applyFont="1" applyBorder="1"/>
    <xf numFmtId="3" fontId="12" fillId="0" borderId="31" xfId="0" applyNumberFormat="1" applyFont="1" applyBorder="1"/>
    <xf numFmtId="3" fontId="6" fillId="6" borderId="32" xfId="0" quotePrefix="1" applyNumberFormat="1" applyFont="1" applyFill="1" applyBorder="1" applyAlignment="1">
      <alignment horizontal="center" vertical="center" wrapText="1"/>
    </xf>
    <xf numFmtId="3" fontId="6" fillId="6" borderId="33" xfId="0" quotePrefix="1" applyNumberFormat="1" applyFont="1" applyFill="1" applyBorder="1" applyAlignment="1">
      <alignment horizontal="center" vertical="center" wrapText="1"/>
    </xf>
    <xf numFmtId="3" fontId="12" fillId="0" borderId="34" xfId="0" applyNumberFormat="1" applyFont="1" applyBorder="1"/>
    <xf numFmtId="0" fontId="6" fillId="2" borderId="35" xfId="0" applyNumberFormat="1" applyFont="1" applyFill="1" applyBorder="1" applyAlignment="1">
      <alignment horizontal="center"/>
    </xf>
    <xf numFmtId="0" fontId="9" fillId="0" borderId="36" xfId="0" applyNumberFormat="1" applyFont="1" applyBorder="1" applyAlignment="1">
      <alignment horizontal="center"/>
    </xf>
    <xf numFmtId="0" fontId="9" fillId="0" borderId="14" xfId="0" applyNumberFormat="1" applyFont="1" applyBorder="1" applyAlignment="1">
      <alignment horizontal="center"/>
    </xf>
    <xf numFmtId="0" fontId="9" fillId="0" borderId="16" xfId="0" applyNumberFormat="1" applyFont="1" applyBorder="1" applyAlignment="1">
      <alignment horizontal="center"/>
    </xf>
    <xf numFmtId="0" fontId="6" fillId="2" borderId="37" xfId="0" applyNumberFormat="1" applyFont="1" applyFill="1" applyBorder="1" applyAlignment="1">
      <alignment horizontal="center"/>
    </xf>
    <xf numFmtId="0" fontId="9" fillId="0" borderId="38" xfId="0" applyNumberFormat="1" applyFont="1" applyBorder="1" applyAlignment="1">
      <alignment horizontal="center"/>
    </xf>
    <xf numFmtId="0" fontId="9" fillId="0" borderId="36" xfId="0" applyNumberFormat="1" applyFont="1" applyFill="1" applyBorder="1" applyAlignment="1">
      <alignment horizontal="center"/>
    </xf>
    <xf numFmtId="0" fontId="9" fillId="7" borderId="37" xfId="0" applyNumberFormat="1" applyFont="1" applyFill="1" applyBorder="1" applyAlignment="1">
      <alignment horizontal="center"/>
    </xf>
    <xf numFmtId="0" fontId="6" fillId="7" borderId="4" xfId="0" quotePrefix="1" applyNumberFormat="1" applyFont="1" applyFill="1" applyBorder="1" applyAlignment="1">
      <alignment horizontal="center" vertical="justify"/>
    </xf>
    <xf numFmtId="3" fontId="13" fillId="0" borderId="39" xfId="0" applyNumberFormat="1" applyFont="1" applyBorder="1"/>
    <xf numFmtId="0" fontId="6" fillId="0" borderId="23" xfId="0" applyNumberFormat="1" applyFont="1" applyBorder="1" applyAlignment="1">
      <alignment horizontal="center" wrapText="1"/>
    </xf>
    <xf numFmtId="3" fontId="23" fillId="0" borderId="0" xfId="0" quotePrefix="1" applyNumberFormat="1" applyFont="1" applyAlignment="1">
      <alignment horizontal="center" vertical="center" wrapText="1"/>
    </xf>
    <xf numFmtId="4" fontId="4" fillId="0" borderId="6" xfId="0" applyNumberFormat="1" applyFont="1" applyBorder="1" applyAlignment="1">
      <alignment wrapText="1"/>
    </xf>
    <xf numFmtId="0" fontId="16" fillId="0" borderId="0" xfId="0" applyFont="1" applyAlignment="1">
      <alignment horizontal="center" wrapText="1"/>
    </xf>
    <xf numFmtId="3" fontId="23" fillId="0" borderId="0" xfId="0" applyNumberFormat="1" applyFont="1" applyBorder="1" applyAlignment="1">
      <alignment horizontal="center" vertical="center" wrapText="1"/>
    </xf>
    <xf numFmtId="3" fontId="23" fillId="0" borderId="0" xfId="0" applyNumberFormat="1" applyFont="1" applyAlignment="1">
      <alignment horizontal="center" vertical="center" wrapText="1"/>
    </xf>
    <xf numFmtId="3" fontId="3" fillId="0" borderId="1" xfId="0" applyNumberFormat="1" applyFont="1" applyBorder="1" applyAlignment="1">
      <alignment horizontal="center"/>
    </xf>
    <xf numFmtId="3" fontId="3" fillId="0" borderId="0" xfId="0" applyNumberFormat="1" applyFont="1" applyBorder="1" applyAlignment="1">
      <alignment horizontal="center"/>
    </xf>
    <xf numFmtId="0" fontId="26" fillId="0" borderId="39" xfId="0" applyFont="1" applyBorder="1" applyAlignment="1">
      <alignment horizontal="left"/>
    </xf>
    <xf numFmtId="0" fontId="27" fillId="2" borderId="40" xfId="0" applyFont="1" applyFill="1" applyBorder="1" applyAlignment="1">
      <alignment horizontal="center"/>
    </xf>
    <xf numFmtId="0" fontId="28" fillId="2" borderId="31" xfId="0" applyFont="1" applyFill="1" applyBorder="1" applyAlignment="1">
      <alignment horizontal="center"/>
    </xf>
    <xf numFmtId="0" fontId="28" fillId="2" borderId="10" xfId="0" applyFont="1" applyFill="1" applyBorder="1" applyAlignment="1">
      <alignment horizontal="center"/>
    </xf>
    <xf numFmtId="0" fontId="27" fillId="0" borderId="20" xfId="0" applyFont="1" applyBorder="1" applyAlignment="1">
      <alignment horizontal="center" vertical="center" wrapText="1"/>
    </xf>
    <xf numFmtId="0" fontId="27" fillId="0" borderId="37" xfId="0" applyFont="1" applyBorder="1" applyAlignment="1">
      <alignment horizontal="center" vertical="center" wrapText="1"/>
    </xf>
    <xf numFmtId="0" fontId="28" fillId="0" borderId="26" xfId="0" applyFont="1" applyBorder="1" applyAlignment="1">
      <alignment horizontal="center"/>
    </xf>
    <xf numFmtId="0" fontId="27" fillId="0" borderId="41" xfId="0" applyFont="1" applyBorder="1" applyAlignment="1">
      <alignment horizontal="center" vertical="center" wrapText="1"/>
    </xf>
    <xf numFmtId="0" fontId="27" fillId="0" borderId="4" xfId="0" applyFont="1" applyBorder="1" applyAlignment="1">
      <alignment horizontal="center" vertical="center" wrapText="1"/>
    </xf>
    <xf numFmtId="0" fontId="27" fillId="0" borderId="42" xfId="0" applyFont="1" applyBorder="1" applyAlignment="1">
      <alignment horizontal="center" vertical="center" wrapText="1"/>
    </xf>
    <xf numFmtId="0" fontId="27" fillId="0" borderId="43" xfId="0" applyFont="1" applyBorder="1" applyAlignment="1">
      <alignment horizontal="center" vertical="center" wrapText="1"/>
    </xf>
    <xf numFmtId="0" fontId="17" fillId="0" borderId="0" xfId="0" applyFont="1" applyAlignment="1">
      <alignment horizontal="center"/>
    </xf>
    <xf numFmtId="0" fontId="0" fillId="0" borderId="0" xfId="0" applyBorder="1"/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4" fillId="0" borderId="20" xfId="0" applyFont="1" applyBorder="1" applyAlignment="1">
      <alignment wrapText="1"/>
    </xf>
    <xf numFmtId="0" fontId="4" fillId="0" borderId="14" xfId="0" applyFont="1" applyBorder="1" applyAlignment="1">
      <alignment horizontal="center"/>
    </xf>
    <xf numFmtId="0" fontId="4" fillId="0" borderId="37" xfId="0" applyFont="1" applyBorder="1" applyAlignment="1">
      <alignment horizontal="center"/>
    </xf>
    <xf numFmtId="3" fontId="4" fillId="0" borderId="4" xfId="0" applyNumberFormat="1" applyFont="1" applyBorder="1"/>
    <xf numFmtId="3" fontId="11" fillId="8" borderId="22" xfId="0" applyNumberFormat="1" applyFont="1" applyFill="1" applyBorder="1" applyAlignment="1">
      <alignment horizontal="center" vertical="center" wrapText="1"/>
    </xf>
    <xf numFmtId="4" fontId="4" fillId="6" borderId="0" xfId="0" applyNumberFormat="1" applyFont="1" applyFill="1" applyBorder="1"/>
    <xf numFmtId="4" fontId="4" fillId="2" borderId="23" xfId="0" applyNumberFormat="1" applyFont="1" applyFill="1" applyBorder="1"/>
    <xf numFmtId="0" fontId="4" fillId="2" borderId="38" xfId="0" applyFont="1" applyFill="1" applyBorder="1" applyAlignment="1">
      <alignment horizontal="center"/>
    </xf>
    <xf numFmtId="0" fontId="4" fillId="2" borderId="28" xfId="0" applyFont="1" applyFill="1" applyBorder="1" applyAlignment="1">
      <alignment horizontal="center" wrapText="1"/>
    </xf>
    <xf numFmtId="0" fontId="0" fillId="7" borderId="9" xfId="0" applyFill="1" applyBorder="1"/>
    <xf numFmtId="0" fontId="0" fillId="0" borderId="44" xfId="0" applyFill="1" applyBorder="1" applyAlignment="1"/>
    <xf numFmtId="0" fontId="0" fillId="7" borderId="31" xfId="0" applyFill="1" applyBorder="1"/>
    <xf numFmtId="0" fontId="4" fillId="6" borderId="0" xfId="0" applyFont="1" applyFill="1" applyBorder="1" applyAlignment="1">
      <alignment horizontal="center" vertical="center" wrapText="1"/>
    </xf>
    <xf numFmtId="0" fontId="27" fillId="0" borderId="6" xfId="0" applyFont="1" applyBorder="1" applyAlignment="1">
      <alignment horizontal="center" vertical="center" wrapText="1"/>
    </xf>
    <xf numFmtId="0" fontId="27" fillId="0" borderId="45" xfId="0" applyFont="1" applyBorder="1" applyAlignment="1">
      <alignment horizontal="center" vertical="center" wrapText="1"/>
    </xf>
    <xf numFmtId="0" fontId="0" fillId="0" borderId="9" xfId="0" applyFill="1" applyBorder="1" applyAlignment="1"/>
    <xf numFmtId="0" fontId="27" fillId="0" borderId="20" xfId="0" applyFont="1" applyFill="1" applyBorder="1" applyAlignment="1">
      <alignment horizontal="left" vertical="center" wrapText="1"/>
    </xf>
    <xf numFmtId="4" fontId="28" fillId="0" borderId="41" xfId="0" applyNumberFormat="1" applyFont="1" applyFill="1" applyBorder="1"/>
    <xf numFmtId="4" fontId="28" fillId="0" borderId="42" xfId="0" applyNumberFormat="1" applyFont="1" applyFill="1" applyBorder="1"/>
    <xf numFmtId="0" fontId="27" fillId="0" borderId="14" xfId="0" applyFont="1" applyFill="1" applyBorder="1" applyAlignment="1">
      <alignment horizontal="center" wrapText="1"/>
    </xf>
    <xf numFmtId="4" fontId="4" fillId="2" borderId="46" xfId="0" applyNumberFormat="1" applyFont="1" applyFill="1" applyBorder="1"/>
    <xf numFmtId="0" fontId="3" fillId="0" borderId="14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4" fillId="0" borderId="20" xfId="0" applyFont="1" applyBorder="1" applyAlignment="1">
      <alignment horizontal="center" wrapText="1"/>
    </xf>
    <xf numFmtId="0" fontId="4" fillId="0" borderId="36" xfId="0" applyFont="1" applyBorder="1" applyAlignment="1">
      <alignment horizontal="center" wrapText="1"/>
    </xf>
    <xf numFmtId="0" fontId="3" fillId="0" borderId="36" xfId="0" applyFont="1" applyBorder="1" applyAlignment="1">
      <alignment horizontal="center" wrapText="1"/>
    </xf>
    <xf numFmtId="3" fontId="3" fillId="0" borderId="5" xfId="0" applyNumberFormat="1" applyFont="1" applyBorder="1" applyAlignment="1">
      <alignment vertical="center" wrapText="1"/>
    </xf>
    <xf numFmtId="3" fontId="3" fillId="0" borderId="47" xfId="0" applyNumberFormat="1" applyFont="1" applyBorder="1" applyAlignment="1">
      <alignment vertical="center" wrapText="1"/>
    </xf>
    <xf numFmtId="0" fontId="4" fillId="0" borderId="41" xfId="0" applyFont="1" applyBorder="1" applyAlignment="1">
      <alignment horizontal="center" vertical="center" wrapText="1"/>
    </xf>
    <xf numFmtId="0" fontId="4" fillId="0" borderId="42" xfId="0" applyFont="1" applyBorder="1" applyAlignment="1">
      <alignment horizontal="center" vertical="center" wrapText="1"/>
    </xf>
    <xf numFmtId="3" fontId="6" fillId="8" borderId="22" xfId="0" applyNumberFormat="1" applyFont="1" applyFill="1" applyBorder="1" applyAlignment="1">
      <alignment horizontal="center" vertical="center" wrapText="1"/>
    </xf>
    <xf numFmtId="3" fontId="6" fillId="5" borderId="22" xfId="0" applyNumberFormat="1" applyFont="1" applyFill="1" applyBorder="1" applyAlignment="1">
      <alignment horizontal="center" vertical="center" wrapText="1"/>
    </xf>
    <xf numFmtId="0" fontId="6" fillId="5" borderId="21" xfId="0" quotePrefix="1" applyNumberFormat="1" applyFont="1" applyFill="1" applyBorder="1" applyAlignment="1">
      <alignment horizontal="center" vertical="center" wrapText="1"/>
    </xf>
    <xf numFmtId="0" fontId="6" fillId="5" borderId="22" xfId="0" applyNumberFormat="1" applyFont="1" applyFill="1" applyBorder="1" applyAlignment="1">
      <alignment horizontal="center" vertical="center" wrapText="1"/>
    </xf>
    <xf numFmtId="3" fontId="6" fillId="5" borderId="22" xfId="0" quotePrefix="1" applyNumberFormat="1" applyFont="1" applyFill="1" applyBorder="1" applyAlignment="1">
      <alignment horizontal="center" vertical="center" wrapText="1"/>
    </xf>
    <xf numFmtId="3" fontId="6" fillId="5" borderId="32" xfId="0" quotePrefix="1" applyNumberFormat="1" applyFont="1" applyFill="1" applyBorder="1" applyAlignment="1">
      <alignment horizontal="center" vertical="center" wrapText="1"/>
    </xf>
    <xf numFmtId="3" fontId="3" fillId="6" borderId="0" xfId="0" applyNumberFormat="1" applyFont="1" applyFill="1" applyBorder="1" applyAlignment="1">
      <alignment horizontal="center" wrapText="1"/>
    </xf>
    <xf numFmtId="3" fontId="3" fillId="6" borderId="0" xfId="0" applyNumberFormat="1" applyFont="1" applyFill="1"/>
    <xf numFmtId="0" fontId="44" fillId="0" borderId="14" xfId="0" applyFont="1" applyBorder="1" applyAlignment="1">
      <alignment horizontal="center"/>
    </xf>
    <xf numFmtId="0" fontId="45" fillId="0" borderId="14" xfId="0" applyFont="1" applyBorder="1" applyAlignment="1">
      <alignment horizontal="center"/>
    </xf>
    <xf numFmtId="4" fontId="4" fillId="0" borderId="5" xfId="0" applyNumberFormat="1" applyFont="1" applyBorder="1" applyAlignment="1">
      <alignment vertical="center" wrapText="1"/>
    </xf>
    <xf numFmtId="4" fontId="4" fillId="0" borderId="4" xfId="0" applyNumberFormat="1" applyFont="1" applyBorder="1"/>
    <xf numFmtId="4" fontId="3" fillId="0" borderId="5" xfId="0" applyNumberFormat="1" applyFont="1" applyBorder="1" applyAlignment="1">
      <alignment vertical="center" wrapText="1"/>
    </xf>
    <xf numFmtId="0" fontId="6" fillId="6" borderId="48" xfId="0" quotePrefix="1" applyNumberFormat="1" applyFont="1" applyFill="1" applyBorder="1" applyAlignment="1">
      <alignment horizontal="left" vertical="center" wrapText="1"/>
    </xf>
    <xf numFmtId="0" fontId="6" fillId="0" borderId="49" xfId="0" applyNumberFormat="1" applyFont="1" applyBorder="1" applyAlignment="1">
      <alignment horizontal="left"/>
    </xf>
    <xf numFmtId="4" fontId="6" fillId="5" borderId="27" xfId="0" applyNumberFormat="1" applyFont="1" applyFill="1" applyBorder="1" applyAlignment="1">
      <alignment horizontal="center"/>
    </xf>
    <xf numFmtId="4" fontId="6" fillId="2" borderId="4" xfId="0" applyNumberFormat="1" applyFont="1" applyFill="1" applyBorder="1" applyAlignment="1">
      <alignment horizontal="center"/>
    </xf>
    <xf numFmtId="4" fontId="6" fillId="5" borderId="27" xfId="0" applyNumberFormat="1" applyFont="1" applyFill="1" applyBorder="1" applyAlignment="1">
      <alignment horizontal="center" vertical="center" wrapText="1"/>
    </xf>
    <xf numFmtId="4" fontId="6" fillId="7" borderId="4" xfId="0" quotePrefix="1" applyNumberFormat="1" applyFont="1" applyFill="1" applyBorder="1" applyAlignment="1">
      <alignment horizontal="center" vertical="justify"/>
    </xf>
    <xf numFmtId="4" fontId="6" fillId="2" borderId="26" xfId="0" applyNumberFormat="1" applyFont="1" applyFill="1" applyBorder="1"/>
    <xf numFmtId="4" fontId="9" fillId="0" borderId="5" xfId="0" applyNumberFormat="1" applyFont="1" applyBorder="1"/>
    <xf numFmtId="4" fontId="9" fillId="2" borderId="5" xfId="0" applyNumberFormat="1" applyFont="1" applyFill="1" applyBorder="1"/>
    <xf numFmtId="4" fontId="9" fillId="2" borderId="8" xfId="0" applyNumberFormat="1" applyFont="1" applyFill="1" applyBorder="1"/>
    <xf numFmtId="4" fontId="9" fillId="0" borderId="5" xfId="0" applyNumberFormat="1" applyFont="1" applyBorder="1" applyAlignment="1">
      <alignment wrapText="1"/>
    </xf>
    <xf numFmtId="4" fontId="9" fillId="0" borderId="6" xfId="0" applyNumberFormat="1" applyFont="1" applyBorder="1"/>
    <xf numFmtId="4" fontId="9" fillId="0" borderId="6" xfId="0" applyNumberFormat="1" applyFont="1" applyBorder="1" applyAlignment="1">
      <alignment wrapText="1"/>
    </xf>
    <xf numFmtId="4" fontId="9" fillId="2" borderId="6" xfId="0" applyNumberFormat="1" applyFont="1" applyFill="1" applyBorder="1"/>
    <xf numFmtId="4" fontId="9" fillId="0" borderId="23" xfId="0" applyNumberFormat="1" applyFont="1" applyBorder="1"/>
    <xf numFmtId="4" fontId="9" fillId="2" borderId="23" xfId="0" applyNumberFormat="1" applyFont="1" applyFill="1" applyBorder="1"/>
    <xf numFmtId="4" fontId="9" fillId="0" borderId="5" xfId="0" applyNumberFormat="1" applyFont="1" applyFill="1" applyBorder="1"/>
    <xf numFmtId="4" fontId="9" fillId="0" borderId="27" xfId="0" applyNumberFormat="1" applyFont="1" applyBorder="1"/>
    <xf numFmtId="4" fontId="9" fillId="2" borderId="27" xfId="0" applyNumberFormat="1" applyFont="1" applyFill="1" applyBorder="1"/>
    <xf numFmtId="4" fontId="6" fillId="5" borderId="27" xfId="0" applyNumberFormat="1" applyFont="1" applyFill="1" applyBorder="1"/>
    <xf numFmtId="4" fontId="6" fillId="7" borderId="4" xfId="0" applyNumberFormat="1" applyFont="1" applyFill="1" applyBorder="1"/>
    <xf numFmtId="4" fontId="6" fillId="8" borderId="4" xfId="0" applyNumberFormat="1" applyFont="1" applyFill="1" applyBorder="1"/>
    <xf numFmtId="4" fontId="39" fillId="0" borderId="24" xfId="0" applyNumberFormat="1" applyFont="1" applyBorder="1" applyAlignment="1">
      <alignment horizontal="center" vertical="center" wrapText="1"/>
    </xf>
    <xf numFmtId="4" fontId="39" fillId="0" borderId="6" xfId="0" applyNumberFormat="1" applyFont="1" applyBorder="1" applyAlignment="1">
      <alignment horizontal="center" vertical="center" wrapText="1"/>
    </xf>
    <xf numFmtId="4" fontId="39" fillId="0" borderId="41" xfId="0" applyNumberFormat="1" applyFont="1" applyBorder="1" applyAlignment="1">
      <alignment horizontal="center" vertical="center" wrapText="1"/>
    </xf>
    <xf numFmtId="4" fontId="39" fillId="0" borderId="50" xfId="0" applyNumberFormat="1" applyFont="1" applyBorder="1" applyAlignment="1">
      <alignment horizontal="center" vertical="center" wrapText="1"/>
    </xf>
    <xf numFmtId="4" fontId="39" fillId="0" borderId="15" xfId="0" applyNumberFormat="1" applyFont="1" applyBorder="1" applyAlignment="1">
      <alignment horizontal="center" vertical="center" wrapText="1"/>
    </xf>
    <xf numFmtId="4" fontId="39" fillId="0" borderId="42" xfId="0" applyNumberFormat="1" applyFont="1" applyBorder="1" applyAlignment="1">
      <alignment horizontal="center" vertical="center" wrapText="1"/>
    </xf>
    <xf numFmtId="4" fontId="39" fillId="0" borderId="6" xfId="0" applyNumberFormat="1" applyFont="1" applyBorder="1" applyAlignment="1">
      <alignment horizontal="center" vertical="center"/>
    </xf>
    <xf numFmtId="4" fontId="39" fillId="0" borderId="50" xfId="0" applyNumberFormat="1" applyFont="1" applyBorder="1" applyAlignment="1">
      <alignment horizontal="center" vertical="center"/>
    </xf>
    <xf numFmtId="4" fontId="39" fillId="0" borderId="15" xfId="0" applyNumberFormat="1" applyFont="1" applyBorder="1" applyAlignment="1">
      <alignment horizontal="center" vertical="center"/>
    </xf>
    <xf numFmtId="4" fontId="39" fillId="0" borderId="24" xfId="0" applyNumberFormat="1" applyFont="1" applyBorder="1" applyAlignment="1">
      <alignment horizontal="center" vertical="center"/>
    </xf>
    <xf numFmtId="4" fontId="39" fillId="0" borderId="42" xfId="0" applyNumberFormat="1" applyFont="1" applyBorder="1" applyAlignment="1">
      <alignment horizontal="center" vertical="center"/>
    </xf>
    <xf numFmtId="4" fontId="39" fillId="0" borderId="47" xfId="0" applyNumberFormat="1" applyFont="1" applyBorder="1" applyAlignment="1">
      <alignment horizontal="center" vertical="center"/>
    </xf>
    <xf numFmtId="165" fontId="43" fillId="0" borderId="0" xfId="0" applyNumberFormat="1" applyFont="1"/>
    <xf numFmtId="165" fontId="13" fillId="0" borderId="0" xfId="0" applyNumberFormat="1" applyFont="1"/>
    <xf numFmtId="165" fontId="0" fillId="0" borderId="0" xfId="0" applyNumberFormat="1"/>
    <xf numFmtId="165" fontId="0" fillId="0" borderId="0" xfId="0" applyNumberFormat="1" applyAlignment="1">
      <alignment wrapText="1"/>
    </xf>
    <xf numFmtId="3" fontId="6" fillId="0" borderId="0" xfId="0" quotePrefix="1" applyNumberFormat="1" applyFont="1" applyBorder="1" applyAlignment="1">
      <alignment horizontal="left"/>
    </xf>
    <xf numFmtId="0" fontId="6" fillId="0" borderId="0" xfId="0" applyNumberFormat="1" applyFont="1" applyBorder="1" applyAlignment="1">
      <alignment horizontal="center" wrapText="1"/>
    </xf>
    <xf numFmtId="0" fontId="6" fillId="0" borderId="0" xfId="0" applyNumberFormat="1" applyFont="1" applyBorder="1" applyAlignment="1">
      <alignment horizontal="center"/>
    </xf>
    <xf numFmtId="4" fontId="47" fillId="9" borderId="8" xfId="0" applyNumberFormat="1" applyFont="1" applyFill="1" applyBorder="1" applyAlignment="1">
      <alignment horizontal="center" vertical="center" wrapText="1"/>
    </xf>
    <xf numFmtId="3" fontId="9" fillId="0" borderId="0" xfId="0" applyNumberFormat="1" applyFont="1"/>
    <xf numFmtId="3" fontId="46" fillId="0" borderId="0" xfId="0" applyNumberFormat="1" applyFont="1"/>
    <xf numFmtId="3" fontId="19" fillId="0" borderId="0" xfId="0" quotePrefix="1" applyNumberFormat="1" applyFont="1" applyFill="1" applyBorder="1" applyAlignment="1">
      <alignment horizontal="left"/>
    </xf>
    <xf numFmtId="3" fontId="9" fillId="0" borderId="0" xfId="0" applyNumberFormat="1" applyFont="1" applyBorder="1" applyAlignment="1">
      <alignment horizontal="left" indent="1"/>
    </xf>
    <xf numFmtId="3" fontId="6" fillId="5" borderId="51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wrapText="1"/>
    </xf>
    <xf numFmtId="3" fontId="13" fillId="0" borderId="0" xfId="0" applyNumberFormat="1" applyFont="1" applyFill="1"/>
    <xf numFmtId="3" fontId="13" fillId="0" borderId="0" xfId="0" applyNumberFormat="1" applyFont="1" applyFill="1" applyAlignment="1">
      <alignment wrapText="1"/>
    </xf>
    <xf numFmtId="3" fontId="43" fillId="0" borderId="0" xfId="0" applyNumberFormat="1" applyFont="1" applyFill="1"/>
    <xf numFmtId="3" fontId="12" fillId="0" borderId="0" xfId="0" applyNumberFormat="1" applyFont="1" applyFill="1"/>
    <xf numFmtId="4" fontId="6" fillId="2" borderId="23" xfId="0" applyNumberFormat="1" applyFont="1" applyFill="1" applyBorder="1" applyAlignment="1">
      <alignment horizontal="center"/>
    </xf>
    <xf numFmtId="4" fontId="6" fillId="2" borderId="8" xfId="0" applyNumberFormat="1" applyFont="1" applyFill="1" applyBorder="1" applyAlignment="1">
      <alignment horizontal="center"/>
    </xf>
    <xf numFmtId="0" fontId="6" fillId="0" borderId="52" xfId="0" applyNumberFormat="1" applyFont="1" applyBorder="1" applyAlignment="1">
      <alignment horizontal="left"/>
    </xf>
    <xf numFmtId="4" fontId="6" fillId="2" borderId="23" xfId="0" applyNumberFormat="1" applyFont="1" applyFill="1" applyBorder="1" applyAlignment="1">
      <alignment horizontal="center" wrapText="1" shrinkToFit="1"/>
    </xf>
    <xf numFmtId="0" fontId="47" fillId="9" borderId="53" xfId="0" quotePrefix="1" applyNumberFormat="1" applyFont="1" applyFill="1" applyBorder="1" applyAlignment="1">
      <alignment horizontal="left" vertical="center" wrapText="1"/>
    </xf>
    <xf numFmtId="0" fontId="47" fillId="9" borderId="8" xfId="0" applyNumberFormat="1" applyFont="1" applyFill="1" applyBorder="1" applyAlignment="1">
      <alignment horizontal="center" vertical="center" wrapText="1"/>
    </xf>
    <xf numFmtId="0" fontId="47" fillId="9" borderId="53" xfId="0" applyNumberFormat="1" applyFont="1" applyFill="1" applyBorder="1" applyAlignment="1">
      <alignment horizontal="left"/>
    </xf>
    <xf numFmtId="3" fontId="48" fillId="9" borderId="8" xfId="0" applyNumberFormat="1" applyFont="1" applyFill="1" applyBorder="1" applyAlignment="1">
      <alignment horizontal="center"/>
    </xf>
    <xf numFmtId="164" fontId="46" fillId="0" borderId="6" xfId="0" applyNumberFormat="1" applyFont="1" applyBorder="1"/>
    <xf numFmtId="164" fontId="6" fillId="2" borderId="4" xfId="0" applyNumberFormat="1" applyFont="1" applyFill="1" applyBorder="1"/>
    <xf numFmtId="164" fontId="6" fillId="5" borderId="5" xfId="0" applyNumberFormat="1" applyFont="1" applyFill="1" applyBorder="1"/>
    <xf numFmtId="164" fontId="6" fillId="5" borderId="8" xfId="0" applyNumberFormat="1" applyFont="1" applyFill="1" applyBorder="1"/>
    <xf numFmtId="164" fontId="9" fillId="0" borderId="8" xfId="0" applyNumberFormat="1" applyFont="1" applyBorder="1"/>
    <xf numFmtId="164" fontId="9" fillId="0" borderId="5" xfId="0" applyNumberFormat="1" applyFont="1" applyBorder="1"/>
    <xf numFmtId="164" fontId="9" fillId="0" borderId="5" xfId="0" applyNumberFormat="1" applyFont="1" applyFill="1" applyBorder="1"/>
    <xf numFmtId="164" fontId="9" fillId="0" borderId="6" xfId="0" applyNumberFormat="1" applyFont="1" applyFill="1" applyBorder="1"/>
    <xf numFmtId="164" fontId="6" fillId="5" borderId="6" xfId="0" applyNumberFormat="1" applyFont="1" applyFill="1" applyBorder="1"/>
    <xf numFmtId="164" fontId="9" fillId="0" borderId="8" xfId="0" applyNumberFormat="1" applyFont="1" applyFill="1" applyBorder="1"/>
    <xf numFmtId="164" fontId="9" fillId="0" borderId="6" xfId="0" applyNumberFormat="1" applyFont="1" applyBorder="1"/>
    <xf numFmtId="164" fontId="6" fillId="0" borderId="6" xfId="0" applyNumberFormat="1" applyFont="1" applyBorder="1"/>
    <xf numFmtId="164" fontId="9" fillId="6" borderId="6" xfId="0" applyNumberFormat="1" applyFont="1" applyFill="1" applyBorder="1"/>
    <xf numFmtId="164" fontId="9" fillId="0" borderId="23" xfId="0" applyNumberFormat="1" applyFont="1" applyBorder="1"/>
    <xf numFmtId="164" fontId="48" fillId="9" borderId="8" xfId="0" applyNumberFormat="1" applyFont="1" applyFill="1" applyBorder="1"/>
    <xf numFmtId="164" fontId="6" fillId="3" borderId="6" xfId="0" applyNumberFormat="1" applyFont="1" applyFill="1" applyBorder="1"/>
    <xf numFmtId="164" fontId="6" fillId="7" borderId="6" xfId="0" applyNumberFormat="1" applyFont="1" applyFill="1" applyBorder="1"/>
    <xf numFmtId="164" fontId="6" fillId="8" borderId="6" xfId="0" applyNumberFormat="1" applyFont="1" applyFill="1" applyBorder="1"/>
    <xf numFmtId="4" fontId="4" fillId="0" borderId="6" xfId="0" applyNumberFormat="1" applyFont="1" applyBorder="1"/>
    <xf numFmtId="4" fontId="4" fillId="0" borderId="15" xfId="0" applyNumberFormat="1" applyFont="1" applyBorder="1"/>
    <xf numFmtId="4" fontId="0" fillId="0" borderId="6" xfId="0" applyNumberFormat="1" applyBorder="1"/>
    <xf numFmtId="4" fontId="0" fillId="0" borderId="15" xfId="0" applyNumberFormat="1" applyBorder="1"/>
    <xf numFmtId="4" fontId="3" fillId="0" borderId="47" xfId="0" applyNumberFormat="1" applyFont="1" applyBorder="1" applyAlignment="1">
      <alignment vertical="center" wrapText="1"/>
    </xf>
    <xf numFmtId="4" fontId="3" fillId="0" borderId="6" xfId="0" applyNumberFormat="1" applyFont="1" applyBorder="1"/>
    <xf numFmtId="4" fontId="4" fillId="0" borderId="43" xfId="0" applyNumberFormat="1" applyFont="1" applyBorder="1"/>
    <xf numFmtId="4" fontId="0" fillId="0" borderId="8" xfId="0" applyNumberFormat="1" applyBorder="1"/>
    <xf numFmtId="4" fontId="0" fillId="0" borderId="17" xfId="0" applyNumberFormat="1" applyBorder="1"/>
    <xf numFmtId="4" fontId="4" fillId="10" borderId="41" xfId="0" applyNumberFormat="1" applyFont="1" applyFill="1" applyBorder="1"/>
    <xf numFmtId="4" fontId="4" fillId="10" borderId="4" xfId="0" applyNumberFormat="1" applyFont="1" applyFill="1" applyBorder="1"/>
    <xf numFmtId="4" fontId="3" fillId="0" borderId="15" xfId="0" applyNumberFormat="1" applyFont="1" applyBorder="1"/>
    <xf numFmtId="4" fontId="4" fillId="0" borderId="6" xfId="0" applyNumberFormat="1" applyFont="1" applyBorder="1" applyAlignment="1">
      <alignment vertical="center" wrapText="1"/>
    </xf>
    <xf numFmtId="4" fontId="3" fillId="0" borderId="6" xfId="0" applyNumberFormat="1" applyFont="1" applyBorder="1" applyAlignment="1">
      <alignment vertical="center" wrapText="1"/>
    </xf>
    <xf numFmtId="4" fontId="3" fillId="0" borderId="54" xfId="0" applyNumberFormat="1" applyFont="1" applyBorder="1" applyAlignment="1">
      <alignment vertical="center" wrapText="1"/>
    </xf>
    <xf numFmtId="4" fontId="4" fillId="10" borderId="6" xfId="0" applyNumberFormat="1" applyFont="1" applyFill="1" applyBorder="1"/>
    <xf numFmtId="4" fontId="3" fillId="0" borderId="8" xfId="0" applyNumberFormat="1" applyFont="1" applyBorder="1"/>
    <xf numFmtId="4" fontId="3" fillId="0" borderId="17" xfId="0" applyNumberFormat="1" applyFont="1" applyBorder="1"/>
    <xf numFmtId="4" fontId="4" fillId="0" borderId="8" xfId="0" applyNumberFormat="1" applyFont="1" applyBorder="1"/>
    <xf numFmtId="4" fontId="4" fillId="0" borderId="17" xfId="0" applyNumberFormat="1" applyFont="1" applyBorder="1"/>
    <xf numFmtId="4" fontId="11" fillId="2" borderId="24" xfId="0" applyNumberFormat="1" applyFont="1" applyFill="1" applyBorder="1" applyAlignment="1">
      <alignment horizontal="center" vertical="center"/>
    </xf>
    <xf numFmtId="4" fontId="11" fillId="2" borderId="6" xfId="0" applyNumberFormat="1" applyFont="1" applyFill="1" applyBorder="1" applyAlignment="1">
      <alignment horizontal="center" vertical="center"/>
    </xf>
    <xf numFmtId="4" fontId="11" fillId="2" borderId="15" xfId="0" applyNumberFormat="1" applyFont="1" applyFill="1" applyBorder="1" applyAlignment="1">
      <alignment horizontal="center" vertical="center"/>
    </xf>
    <xf numFmtId="0" fontId="0" fillId="6" borderId="0" xfId="0" applyFill="1" applyBorder="1"/>
    <xf numFmtId="0" fontId="4" fillId="6" borderId="0" xfId="0" applyFont="1" applyFill="1" applyBorder="1" applyAlignment="1">
      <alignment wrapText="1"/>
    </xf>
    <xf numFmtId="165" fontId="0" fillId="6" borderId="0" xfId="0" applyNumberFormat="1" applyFill="1" applyBorder="1"/>
    <xf numFmtId="0" fontId="4" fillId="6" borderId="0" xfId="0" applyFont="1" applyFill="1" applyBorder="1" applyAlignment="1">
      <alignment vertical="center" wrapText="1"/>
    </xf>
    <xf numFmtId="3" fontId="11" fillId="6" borderId="0" xfId="0" applyNumberFormat="1" applyFont="1" applyFill="1" applyBorder="1" applyAlignment="1">
      <alignment horizontal="center" vertical="center" wrapText="1"/>
    </xf>
    <xf numFmtId="3" fontId="11" fillId="6" borderId="0" xfId="0" quotePrefix="1" applyNumberFormat="1" applyFont="1" applyFill="1" applyBorder="1" applyAlignment="1">
      <alignment horizontal="center" vertical="center" wrapText="1"/>
    </xf>
    <xf numFmtId="3" fontId="42" fillId="6" borderId="0" xfId="0" applyNumberFormat="1" applyFont="1" applyFill="1" applyBorder="1" applyAlignment="1">
      <alignment horizontal="center" vertical="center" wrapText="1"/>
    </xf>
    <xf numFmtId="3" fontId="6" fillId="6" borderId="0" xfId="0" applyNumberFormat="1" applyFont="1" applyFill="1" applyBorder="1" applyAlignment="1">
      <alignment horizontal="center" vertical="center"/>
    </xf>
    <xf numFmtId="3" fontId="6" fillId="6" borderId="0" xfId="0" applyNumberFormat="1" applyFont="1" applyFill="1" applyBorder="1" applyAlignment="1">
      <alignment horizontal="center" vertical="center" wrapText="1"/>
    </xf>
    <xf numFmtId="3" fontId="6" fillId="6" borderId="0" xfId="0" quotePrefix="1" applyNumberFormat="1" applyFont="1" applyFill="1" applyBorder="1" applyAlignment="1">
      <alignment horizontal="center" vertical="center" wrapText="1"/>
    </xf>
    <xf numFmtId="3" fontId="13" fillId="6" borderId="0" xfId="0" applyNumberFormat="1" applyFont="1" applyFill="1" applyBorder="1"/>
    <xf numFmtId="0" fontId="27" fillId="6" borderId="0" xfId="0" applyFont="1" applyFill="1" applyBorder="1" applyAlignment="1">
      <alignment horizontal="center" vertical="center" wrapText="1"/>
    </xf>
    <xf numFmtId="165" fontId="0" fillId="6" borderId="0" xfId="0" applyNumberFormat="1" applyFill="1" applyBorder="1" applyAlignment="1">
      <alignment wrapText="1"/>
    </xf>
    <xf numFmtId="0" fontId="6" fillId="6" borderId="48" xfId="0" quotePrefix="1" applyNumberFormat="1" applyFont="1" applyFill="1" applyBorder="1" applyAlignment="1">
      <alignment horizontal="left" vertical="center" wrapText="1"/>
    </xf>
    <xf numFmtId="0" fontId="4" fillId="0" borderId="6" xfId="0" applyFont="1" applyBorder="1" applyAlignment="1">
      <alignment horizontal="center" vertical="center" wrapText="1"/>
    </xf>
    <xf numFmtId="0" fontId="49" fillId="0" borderId="0" xfId="0" applyNumberFormat="1" applyFont="1" applyAlignment="1">
      <alignment horizontal="center" vertical="center"/>
    </xf>
    <xf numFmtId="3" fontId="49" fillId="0" borderId="0" xfId="0" applyNumberFormat="1" applyFont="1" applyAlignment="1">
      <alignment horizontal="center" vertical="center"/>
    </xf>
    <xf numFmtId="49" fontId="49" fillId="0" borderId="0" xfId="0" applyNumberFormat="1" applyFont="1" applyAlignment="1">
      <alignment horizontal="center" vertical="center"/>
    </xf>
    <xf numFmtId="3" fontId="50" fillId="0" borderId="0" xfId="0" applyNumberFormat="1" applyFont="1"/>
    <xf numFmtId="0" fontId="0" fillId="0" borderId="0" xfId="0" applyAlignment="1">
      <alignment horizontal="right"/>
    </xf>
    <xf numFmtId="0" fontId="20" fillId="0" borderId="0" xfId="0" applyNumberFormat="1" applyFont="1" applyBorder="1" applyAlignment="1">
      <alignment horizontal="right"/>
    </xf>
    <xf numFmtId="3" fontId="49" fillId="0" borderId="0" xfId="0" applyNumberFormat="1" applyFont="1" applyBorder="1" applyAlignment="1">
      <alignment horizontal="center" vertical="center" wrapText="1"/>
    </xf>
    <xf numFmtId="3" fontId="49" fillId="0" borderId="0" xfId="0" applyNumberFormat="1" applyFont="1" applyAlignment="1">
      <alignment horizontal="center" vertical="center" wrapText="1"/>
    </xf>
    <xf numFmtId="164" fontId="51" fillId="0" borderId="6" xfId="0" applyNumberFormat="1" applyFont="1" applyBorder="1"/>
    <xf numFmtId="164" fontId="9" fillId="0" borderId="0" xfId="0" applyNumberFormat="1" applyFont="1"/>
    <xf numFmtId="164" fontId="9" fillId="0" borderId="0" xfId="0" applyNumberFormat="1" applyFont="1" applyFill="1"/>
    <xf numFmtId="3" fontId="6" fillId="5" borderId="32" xfId="0" applyNumberFormat="1" applyFont="1" applyFill="1" applyBorder="1" applyAlignment="1">
      <alignment horizontal="center" vertical="center" wrapText="1"/>
    </xf>
    <xf numFmtId="4" fontId="6" fillId="0" borderId="6" xfId="2" applyNumberFormat="1" applyFont="1" applyFill="1" applyBorder="1" applyAlignment="1">
      <alignment horizontal="right"/>
    </xf>
    <xf numFmtId="4" fontId="6" fillId="0" borderId="6" xfId="0" applyNumberFormat="1" applyFont="1" applyFill="1" applyBorder="1" applyAlignment="1">
      <alignment horizontal="right"/>
    </xf>
    <xf numFmtId="0" fontId="0" fillId="0" borderId="0" xfId="0" applyAlignment="1"/>
    <xf numFmtId="4" fontId="6" fillId="11" borderId="6" xfId="0" applyNumberFormat="1" applyFont="1" applyFill="1" applyBorder="1"/>
    <xf numFmtId="4" fontId="6" fillId="0" borderId="6" xfId="0" quotePrefix="1" applyNumberFormat="1" applyFont="1" applyFill="1" applyBorder="1" applyAlignment="1">
      <alignment horizontal="right" wrapText="1"/>
    </xf>
    <xf numFmtId="4" fontId="6" fillId="0" borderId="6" xfId="0" applyNumberFormat="1" applyFont="1" applyBorder="1" applyAlignment="1">
      <alignment horizontal="right" wrapText="1"/>
    </xf>
    <xf numFmtId="0" fontId="3" fillId="0" borderId="0" xfId="0" applyNumberFormat="1" applyFont="1" applyBorder="1" applyAlignment="1">
      <alignment horizontal="center"/>
    </xf>
    <xf numFmtId="3" fontId="5" fillId="0" borderId="0" xfId="0" applyNumberFormat="1" applyFont="1" applyBorder="1"/>
    <xf numFmtId="3" fontId="21" fillId="0" borderId="0" xfId="0" applyNumberFormat="1" applyFont="1" applyAlignment="1">
      <alignment horizontal="right" wrapText="1"/>
    </xf>
    <xf numFmtId="0" fontId="3" fillId="0" borderId="0" xfId="0" applyFont="1" applyAlignment="1">
      <alignment horizontal="right"/>
    </xf>
    <xf numFmtId="4" fontId="4" fillId="0" borderId="5" xfId="0" applyNumberFormat="1" applyFont="1" applyBorder="1" applyAlignment="1">
      <alignment horizontal="right" vertical="center" wrapText="1"/>
    </xf>
    <xf numFmtId="4" fontId="3" fillId="0" borderId="5" xfId="0" applyNumberFormat="1" applyFont="1" applyBorder="1" applyAlignment="1">
      <alignment horizontal="right" vertical="center" wrapText="1"/>
    </xf>
    <xf numFmtId="4" fontId="4" fillId="0" borderId="47" xfId="0" applyNumberFormat="1" applyFont="1" applyBorder="1" applyAlignment="1">
      <alignment horizontal="right" vertical="center" wrapText="1"/>
    </xf>
    <xf numFmtId="4" fontId="3" fillId="0" borderId="15" xfId="0" applyNumberFormat="1" applyFont="1" applyBorder="1" applyAlignment="1">
      <alignment horizontal="right" vertical="center" wrapText="1"/>
    </xf>
    <xf numFmtId="4" fontId="4" fillId="0" borderId="0" xfId="0" applyNumberFormat="1" applyFont="1" applyBorder="1"/>
    <xf numFmtId="3" fontId="49" fillId="0" borderId="0" xfId="0" applyNumberFormat="1" applyFont="1" applyBorder="1" applyAlignment="1">
      <alignment horizontal="center" vertical="center" wrapText="1"/>
    </xf>
    <xf numFmtId="3" fontId="49" fillId="0" borderId="0" xfId="0" applyNumberFormat="1" applyFont="1" applyAlignment="1">
      <alignment horizontal="center" vertical="center" wrapText="1"/>
    </xf>
    <xf numFmtId="166" fontId="9" fillId="0" borderId="6" xfId="0" applyNumberFormat="1" applyFont="1" applyBorder="1" applyAlignment="1">
      <alignment horizontal="right"/>
    </xf>
    <xf numFmtId="166" fontId="46" fillId="0" borderId="6" xfId="0" applyNumberFormat="1" applyFont="1" applyBorder="1"/>
    <xf numFmtId="166" fontId="46" fillId="0" borderId="0" xfId="0" applyNumberFormat="1" applyFont="1"/>
    <xf numFmtId="164" fontId="6" fillId="12" borderId="6" xfId="0" applyNumberFormat="1" applyFont="1" applyFill="1" applyBorder="1"/>
    <xf numFmtId="164" fontId="6" fillId="5" borderId="41" xfId="0" applyNumberFormat="1" applyFont="1" applyFill="1" applyBorder="1"/>
    <xf numFmtId="4" fontId="4" fillId="0" borderId="47" xfId="0" applyNumberFormat="1" applyFont="1" applyBorder="1" applyAlignment="1">
      <alignment vertical="center" wrapText="1"/>
    </xf>
    <xf numFmtId="4" fontId="4" fillId="10" borderId="42" xfId="0" applyNumberFormat="1" applyFont="1" applyFill="1" applyBorder="1"/>
    <xf numFmtId="4" fontId="4" fillId="10" borderId="43" xfId="0" applyNumberFormat="1" applyFont="1" applyFill="1" applyBorder="1"/>
    <xf numFmtId="4" fontId="4" fillId="0" borderId="15" xfId="0" applyNumberFormat="1" applyFont="1" applyBorder="1" applyAlignment="1">
      <alignment vertical="center" wrapText="1"/>
    </xf>
    <xf numFmtId="4" fontId="3" fillId="0" borderId="15" xfId="0" applyNumberFormat="1" applyFont="1" applyBorder="1" applyAlignment="1">
      <alignment vertical="center" wrapText="1"/>
    </xf>
    <xf numFmtId="3" fontId="4" fillId="0" borderId="43" xfId="0" applyNumberFormat="1" applyFont="1" applyBorder="1"/>
    <xf numFmtId="0" fontId="6" fillId="0" borderId="27" xfId="0" applyNumberFormat="1" applyFont="1" applyBorder="1" applyAlignment="1">
      <alignment horizontal="left"/>
    </xf>
    <xf numFmtId="3" fontId="6" fillId="3" borderId="27" xfId="0" applyNumberFormat="1" applyFont="1" applyFill="1" applyBorder="1" applyAlignment="1">
      <alignment horizontal="center" vertical="center"/>
    </xf>
    <xf numFmtId="0" fontId="12" fillId="0" borderId="0" xfId="0" applyNumberFormat="1" applyFont="1" applyBorder="1" applyAlignment="1">
      <alignment horizontal="center"/>
    </xf>
    <xf numFmtId="4" fontId="3" fillId="0" borderId="22" xfId="0" applyNumberFormat="1" applyFont="1" applyBorder="1" applyAlignment="1">
      <alignment horizontal="center" vertical="center" wrapText="1"/>
    </xf>
    <xf numFmtId="4" fontId="3" fillId="0" borderId="6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/>
    </xf>
    <xf numFmtId="0" fontId="17" fillId="0" borderId="0" xfId="0" applyFont="1" applyAlignment="1">
      <alignment horizontal="center"/>
    </xf>
    <xf numFmtId="0" fontId="26" fillId="0" borderId="39" xfId="0" applyFont="1" applyBorder="1" applyAlignment="1">
      <alignment horizontal="left"/>
    </xf>
    <xf numFmtId="0" fontId="3" fillId="0" borderId="6" xfId="0" applyFont="1" applyBorder="1"/>
    <xf numFmtId="0" fontId="50" fillId="0" borderId="14" xfId="0" applyFont="1" applyBorder="1" applyAlignment="1">
      <alignment horizontal="center"/>
    </xf>
    <xf numFmtId="0" fontId="55" fillId="0" borderId="14" xfId="0" applyFont="1" applyBorder="1" applyAlignment="1">
      <alignment horizontal="center"/>
    </xf>
    <xf numFmtId="0" fontId="50" fillId="0" borderId="37" xfId="0" applyFont="1" applyBorder="1" applyAlignment="1">
      <alignment horizontal="center"/>
    </xf>
    <xf numFmtId="0" fontId="44" fillId="0" borderId="0" xfId="0" applyFont="1"/>
    <xf numFmtId="0" fontId="45" fillId="0" borderId="0" xfId="0" applyFont="1"/>
    <xf numFmtId="0" fontId="45" fillId="0" borderId="0" xfId="0" applyFont="1" applyAlignment="1">
      <alignment vertical="center"/>
    </xf>
    <xf numFmtId="0" fontId="45" fillId="13" borderId="16" xfId="0" applyFont="1" applyFill="1" applyBorder="1"/>
    <xf numFmtId="0" fontId="45" fillId="13" borderId="8" xfId="0" applyFont="1" applyFill="1" applyBorder="1" applyAlignment="1">
      <alignment horizontal="center"/>
    </xf>
    <xf numFmtId="0" fontId="45" fillId="13" borderId="6" xfId="0" applyFont="1" applyFill="1" applyBorder="1" applyAlignment="1">
      <alignment horizontal="center"/>
    </xf>
    <xf numFmtId="0" fontId="45" fillId="13" borderId="15" xfId="0" applyFont="1" applyFill="1" applyBorder="1" applyAlignment="1">
      <alignment horizontal="center"/>
    </xf>
    <xf numFmtId="0" fontId="44" fillId="6" borderId="20" xfId="0" quotePrefix="1" applyFont="1" applyFill="1" applyBorder="1" applyAlignment="1">
      <alignment horizontal="center"/>
    </xf>
    <xf numFmtId="4" fontId="44" fillId="6" borderId="41" xfId="0" applyNumberFormat="1" applyFont="1" applyFill="1" applyBorder="1"/>
    <xf numFmtId="0" fontId="45" fillId="6" borderId="37" xfId="0" quotePrefix="1" applyFont="1" applyFill="1" applyBorder="1" applyAlignment="1">
      <alignment horizontal="center"/>
    </xf>
    <xf numFmtId="4" fontId="45" fillId="6" borderId="4" xfId="0" applyNumberFormat="1" applyFont="1" applyFill="1" applyBorder="1"/>
    <xf numFmtId="0" fontId="44" fillId="14" borderId="20" xfId="0" applyFont="1" applyFill="1" applyBorder="1" applyAlignment="1">
      <alignment vertical="center" wrapText="1"/>
    </xf>
    <xf numFmtId="0" fontId="44" fillId="14" borderId="41" xfId="0" applyFont="1" applyFill="1" applyBorder="1" applyAlignment="1">
      <alignment horizontal="center" vertical="center" wrapText="1"/>
    </xf>
    <xf numFmtId="0" fontId="60" fillId="6" borderId="66" xfId="3" applyFont="1" applyFill="1" applyBorder="1" applyAlignment="1">
      <alignment horizontal="center" vertical="center" wrapText="1"/>
    </xf>
    <xf numFmtId="0" fontId="61" fillId="6" borderId="66" xfId="3" applyFont="1" applyFill="1" applyBorder="1" applyAlignment="1">
      <alignment horizontal="center" vertical="center" wrapText="1"/>
    </xf>
    <xf numFmtId="0" fontId="56" fillId="6" borderId="66" xfId="0" applyFont="1" applyFill="1" applyBorder="1" applyAlignment="1">
      <alignment horizontal="center" vertical="center"/>
    </xf>
    <xf numFmtId="49" fontId="56" fillId="15" borderId="66" xfId="0" applyNumberFormat="1" applyFont="1" applyFill="1" applyBorder="1" applyAlignment="1">
      <alignment horizontal="center" vertical="center"/>
    </xf>
    <xf numFmtId="0" fontId="56" fillId="16" borderId="66" xfId="0" applyFont="1" applyFill="1" applyBorder="1" applyAlignment="1">
      <alignment vertical="center"/>
    </xf>
    <xf numFmtId="49" fontId="56" fillId="15" borderId="66" xfId="0" applyNumberFormat="1" applyFont="1" applyFill="1" applyBorder="1" applyAlignment="1">
      <alignment vertical="center"/>
    </xf>
    <xf numFmtId="4" fontId="56" fillId="15" borderId="66" xfId="0" applyNumberFormat="1" applyFont="1" applyFill="1" applyBorder="1" applyAlignment="1">
      <alignment vertical="center"/>
    </xf>
    <xf numFmtId="0" fontId="56" fillId="16" borderId="66" xfId="4" applyFont="1" applyFill="1" applyBorder="1" applyAlignment="1">
      <alignment horizontal="center" vertical="center" wrapText="1"/>
    </xf>
    <xf numFmtId="0" fontId="56" fillId="16" borderId="66" xfId="0" applyFont="1" applyFill="1" applyBorder="1" applyAlignment="1">
      <alignment horizontal="center" vertical="center"/>
    </xf>
    <xf numFmtId="0" fontId="56" fillId="16" borderId="66" xfId="4" applyFont="1" applyFill="1" applyBorder="1" applyAlignment="1">
      <alignment horizontal="left" vertical="center" wrapText="1"/>
    </xf>
    <xf numFmtId="4" fontId="57" fillId="16" borderId="66" xfId="0" applyNumberFormat="1" applyFont="1" applyFill="1" applyBorder="1" applyAlignment="1">
      <alignment vertical="center"/>
    </xf>
    <xf numFmtId="0" fontId="57" fillId="6" borderId="66" xfId="0" applyFont="1" applyFill="1" applyBorder="1" applyAlignment="1">
      <alignment horizontal="center" vertical="center"/>
    </xf>
    <xf numFmtId="0" fontId="57" fillId="0" borderId="66" xfId="0" applyFont="1" applyBorder="1" applyAlignment="1">
      <alignment horizontal="center" vertical="center"/>
    </xf>
    <xf numFmtId="0" fontId="57" fillId="0" borderId="66" xfId="4" applyFont="1" applyBorder="1" applyAlignment="1">
      <alignment horizontal="center" vertical="center" wrapText="1"/>
    </xf>
    <xf numFmtId="0" fontId="57" fillId="0" borderId="66" xfId="4" applyFont="1" applyBorder="1" applyAlignment="1">
      <alignment horizontal="left" vertical="center" wrapText="1"/>
    </xf>
    <xf numFmtId="4" fontId="57" fillId="17" borderId="66" xfId="0" applyNumberFormat="1" applyFont="1" applyFill="1" applyBorder="1" applyAlignment="1">
      <alignment vertical="center"/>
    </xf>
    <xf numFmtId="4" fontId="57" fillId="17" borderId="66" xfId="0" applyNumberFormat="1" applyFont="1" applyFill="1" applyBorder="1" applyAlignment="1">
      <alignment horizontal="right" vertical="center"/>
    </xf>
    <xf numFmtId="0" fontId="63" fillId="6" borderId="66" xfId="3" quotePrefix="1" applyFont="1" applyFill="1" applyBorder="1" applyAlignment="1">
      <alignment horizontal="center" vertical="center"/>
    </xf>
    <xf numFmtId="0" fontId="63" fillId="6" borderId="66" xfId="3" quotePrefix="1" applyFont="1" applyFill="1" applyBorder="1" applyAlignment="1">
      <alignment horizontal="left" vertical="center"/>
    </xf>
    <xf numFmtId="0" fontId="63" fillId="6" borderId="66" xfId="3" quotePrefix="1" applyFont="1" applyFill="1" applyBorder="1" applyAlignment="1">
      <alignment horizontal="right" vertical="center"/>
    </xf>
    <xf numFmtId="0" fontId="63" fillId="6" borderId="66" xfId="3" quotePrefix="1" applyFont="1" applyFill="1" applyBorder="1" applyAlignment="1">
      <alignment horizontal="left" vertical="center" wrapText="1"/>
    </xf>
    <xf numFmtId="4" fontId="63" fillId="6" borderId="66" xfId="3" quotePrefix="1" applyNumberFormat="1" applyFont="1" applyFill="1" applyBorder="1" applyAlignment="1">
      <alignment horizontal="right" vertical="center" wrapText="1"/>
    </xf>
    <xf numFmtId="0" fontId="56" fillId="16" borderId="66" xfId="0" applyFont="1" applyFill="1" applyBorder="1" applyAlignment="1">
      <alignment horizontal="center" vertical="center" wrapText="1"/>
    </xf>
    <xf numFmtId="0" fontId="56" fillId="16" borderId="66" xfId="0" applyFont="1" applyFill="1" applyBorder="1"/>
    <xf numFmtId="0" fontId="56" fillId="16" borderId="66" xfId="0" applyFont="1" applyFill="1" applyBorder="1" applyAlignment="1">
      <alignment vertical="center" wrapText="1"/>
    </xf>
    <xf numFmtId="4" fontId="56" fillId="16" borderId="66" xfId="0" applyNumberFormat="1" applyFont="1" applyFill="1" applyBorder="1" applyAlignment="1">
      <alignment vertical="center" wrapText="1"/>
    </xf>
    <xf numFmtId="3" fontId="56" fillId="16" borderId="66" xfId="0" applyNumberFormat="1" applyFont="1" applyFill="1" applyBorder="1" applyAlignment="1">
      <alignment vertical="center" wrapText="1"/>
    </xf>
    <xf numFmtId="0" fontId="57" fillId="6" borderId="66" xfId="0" applyFont="1" applyFill="1" applyBorder="1" applyAlignment="1">
      <alignment horizontal="center" vertical="center" wrapText="1"/>
    </xf>
    <xf numFmtId="0" fontId="57" fillId="6" borderId="66" xfId="0" applyFont="1" applyFill="1" applyBorder="1"/>
    <xf numFmtId="3" fontId="57" fillId="6" borderId="66" xfId="0" applyNumberFormat="1" applyFont="1" applyFill="1" applyBorder="1" applyAlignment="1">
      <alignment vertical="center" wrapText="1"/>
    </xf>
    <xf numFmtId="4" fontId="57" fillId="6" borderId="66" xfId="0" applyNumberFormat="1" applyFont="1" applyFill="1" applyBorder="1" applyAlignment="1">
      <alignment vertical="center" wrapText="1"/>
    </xf>
    <xf numFmtId="4" fontId="57" fillId="6" borderId="66" xfId="0" applyNumberFormat="1" applyFont="1" applyFill="1" applyBorder="1" applyAlignment="1">
      <alignment horizontal="right" vertical="center"/>
    </xf>
    <xf numFmtId="0" fontId="64" fillId="0" borderId="0" xfId="0" applyFont="1" applyAlignment="1">
      <alignment horizontal="center"/>
    </xf>
    <xf numFmtId="0" fontId="45" fillId="6" borderId="0" xfId="0" applyFont="1" applyFill="1"/>
    <xf numFmtId="0" fontId="45" fillId="6" borderId="0" xfId="0" applyNumberFormat="1" applyFont="1" applyFill="1" applyBorder="1" applyAlignment="1">
      <alignment horizontal="center"/>
    </xf>
    <xf numFmtId="4" fontId="45" fillId="6" borderId="4" xfId="0" applyNumberFormat="1" applyFont="1" applyFill="1" applyBorder="1" applyAlignment="1">
      <alignment horizontal="right"/>
    </xf>
    <xf numFmtId="4" fontId="45" fillId="6" borderId="43" xfId="0" applyNumberFormat="1" applyFont="1" applyFill="1" applyBorder="1" applyAlignment="1">
      <alignment horizontal="right"/>
    </xf>
    <xf numFmtId="0" fontId="44" fillId="14" borderId="42" xfId="0" applyFont="1" applyFill="1" applyBorder="1" applyAlignment="1">
      <alignment horizontal="center" vertical="center" wrapText="1"/>
    </xf>
    <xf numFmtId="0" fontId="56" fillId="14" borderId="66" xfId="3" applyFont="1" applyFill="1" applyBorder="1" applyAlignment="1">
      <alignment horizontal="center" vertical="center" wrapText="1"/>
    </xf>
    <xf numFmtId="0" fontId="56" fillId="14" borderId="66" xfId="3" applyFont="1" applyFill="1" applyBorder="1" applyAlignment="1">
      <alignment horizontal="left" vertical="center" wrapText="1"/>
    </xf>
    <xf numFmtId="4" fontId="56" fillId="14" borderId="66" xfId="3" applyNumberFormat="1" applyFont="1" applyFill="1" applyBorder="1" applyAlignment="1">
      <alignment horizontal="right" vertical="center" wrapText="1"/>
    </xf>
    <xf numFmtId="0" fontId="56" fillId="14" borderId="66" xfId="0" applyFont="1" applyFill="1" applyBorder="1" applyAlignment="1">
      <alignment horizontal="center" vertical="center"/>
    </xf>
    <xf numFmtId="0" fontId="56" fillId="14" borderId="66" xfId="0" applyFont="1" applyFill="1" applyBorder="1" applyAlignment="1">
      <alignment horizontal="left" vertical="center"/>
    </xf>
    <xf numFmtId="0" fontId="56" fillId="14" borderId="66" xfId="0" applyFont="1" applyFill="1" applyBorder="1"/>
    <xf numFmtId="0" fontId="56" fillId="14" borderId="66" xfId="0" applyFont="1" applyFill="1" applyBorder="1" applyAlignment="1">
      <alignment vertical="center" wrapText="1"/>
    </xf>
    <xf numFmtId="4" fontId="56" fillId="14" borderId="66" xfId="0" applyNumberFormat="1" applyFont="1" applyFill="1" applyBorder="1" applyAlignment="1">
      <alignment vertical="center" wrapText="1"/>
    </xf>
    <xf numFmtId="0" fontId="3" fillId="0" borderId="6" xfId="0" applyFont="1" applyBorder="1" applyAlignment="1">
      <alignment horizontal="left"/>
    </xf>
    <xf numFmtId="0" fontId="52" fillId="6" borderId="0" xfId="0" applyFont="1" applyFill="1" applyBorder="1" applyAlignment="1">
      <alignment horizontal="center"/>
    </xf>
    <xf numFmtId="0" fontId="17" fillId="0" borderId="0" xfId="0" applyFont="1" applyAlignment="1">
      <alignment horizontal="center" wrapText="1"/>
    </xf>
    <xf numFmtId="0" fontId="17" fillId="0" borderId="0" xfId="0" applyFont="1" applyAlignment="1">
      <alignment horizontal="center"/>
    </xf>
    <xf numFmtId="0" fontId="0" fillId="0" borderId="6" xfId="0" applyBorder="1" applyAlignment="1">
      <alignment horizontal="center"/>
    </xf>
    <xf numFmtId="0" fontId="4" fillId="0" borderId="6" xfId="0" applyFont="1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0" xfId="0" applyAlignment="1">
      <alignment horizontal="left"/>
    </xf>
    <xf numFmtId="0" fontId="3" fillId="0" borderId="50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24" xfId="0" applyFont="1" applyBorder="1" applyAlignment="1">
      <alignment horizontal="left" wrapText="1"/>
    </xf>
    <xf numFmtId="0" fontId="4" fillId="0" borderId="4" xfId="0" applyFont="1" applyBorder="1" applyAlignment="1">
      <alignment horizontal="left"/>
    </xf>
    <xf numFmtId="0" fontId="44" fillId="0" borderId="6" xfId="0" applyFont="1" applyBorder="1" applyAlignment="1">
      <alignment horizontal="left"/>
    </xf>
    <xf numFmtId="0" fontId="45" fillId="0" borderId="50" xfId="0" applyFont="1" applyBorder="1" applyAlignment="1">
      <alignment horizontal="left"/>
    </xf>
    <xf numFmtId="0" fontId="45" fillId="0" borderId="2" xfId="0" applyFont="1" applyBorder="1" applyAlignment="1">
      <alignment horizontal="left"/>
    </xf>
    <xf numFmtId="0" fontId="45" fillId="0" borderId="24" xfId="0" applyFont="1" applyBorder="1" applyAlignment="1">
      <alignment horizontal="left"/>
    </xf>
    <xf numFmtId="0" fontId="4" fillId="0" borderId="39" xfId="0" applyFont="1" applyBorder="1" applyAlignment="1"/>
    <xf numFmtId="0" fontId="0" fillId="0" borderId="39" xfId="0" applyBorder="1" applyAlignment="1"/>
    <xf numFmtId="0" fontId="3" fillId="0" borderId="50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24" xfId="0" applyFont="1" applyBorder="1" applyAlignment="1">
      <alignment horizontal="left"/>
    </xf>
    <xf numFmtId="0" fontId="4" fillId="0" borderId="41" xfId="0" applyFont="1" applyBorder="1" applyAlignment="1">
      <alignment horizontal="center" vertical="center"/>
    </xf>
    <xf numFmtId="0" fontId="10" fillId="0" borderId="0" xfId="0" applyFont="1" applyAlignment="1">
      <alignment horizontal="left"/>
    </xf>
    <xf numFmtId="0" fontId="4" fillId="0" borderId="39" xfId="0" applyFont="1" applyBorder="1" applyAlignment="1">
      <alignment horizontal="left"/>
    </xf>
    <xf numFmtId="0" fontId="4" fillId="10" borderId="55" xfId="0" applyFont="1" applyFill="1" applyBorder="1" applyAlignment="1">
      <alignment horizontal="center"/>
    </xf>
    <xf numFmtId="0" fontId="4" fillId="10" borderId="56" xfId="0" applyFont="1" applyFill="1" applyBorder="1" applyAlignment="1">
      <alignment horizontal="center"/>
    </xf>
    <xf numFmtId="0" fontId="4" fillId="10" borderId="45" xfId="0" applyFont="1" applyFill="1" applyBorder="1" applyAlignment="1">
      <alignment horizontal="center"/>
    </xf>
    <xf numFmtId="0" fontId="17" fillId="0" borderId="34" xfId="0" applyFont="1" applyBorder="1" applyAlignment="1">
      <alignment horizontal="center" wrapText="1"/>
    </xf>
    <xf numFmtId="0" fontId="17" fillId="0" borderId="0" xfId="0" applyFont="1" applyBorder="1" applyAlignment="1">
      <alignment horizontal="center" wrapText="1"/>
    </xf>
    <xf numFmtId="0" fontId="3" fillId="0" borderId="50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24" xfId="0" applyFont="1" applyBorder="1" applyAlignment="1">
      <alignment horizontal="left" vertical="center"/>
    </xf>
    <xf numFmtId="0" fontId="4" fillId="0" borderId="50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24" xfId="0" applyFont="1" applyBorder="1" applyAlignment="1">
      <alignment horizontal="left" vertical="center"/>
    </xf>
    <xf numFmtId="0" fontId="3" fillId="0" borderId="0" xfId="0" applyFont="1" applyBorder="1" applyAlignment="1">
      <alignment horizontal="left"/>
    </xf>
    <xf numFmtId="0" fontId="4" fillId="0" borderId="50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24" xfId="0" applyFont="1" applyBorder="1" applyAlignment="1">
      <alignment horizontal="left"/>
    </xf>
    <xf numFmtId="0" fontId="4" fillId="0" borderId="55" xfId="0" applyFont="1" applyBorder="1" applyAlignment="1">
      <alignment horizontal="center"/>
    </xf>
    <xf numFmtId="0" fontId="4" fillId="0" borderId="56" xfId="0" applyFont="1" applyBorder="1" applyAlignment="1">
      <alignment horizontal="center"/>
    </xf>
    <xf numFmtId="0" fontId="4" fillId="0" borderId="45" xfId="0" applyFont="1" applyBorder="1" applyAlignment="1">
      <alignment horizontal="center"/>
    </xf>
    <xf numFmtId="0" fontId="4" fillId="10" borderId="57" xfId="0" applyFont="1" applyFill="1" applyBorder="1" applyAlignment="1">
      <alignment horizontal="center"/>
    </xf>
    <xf numFmtId="0" fontId="4" fillId="10" borderId="2" xfId="0" applyFont="1" applyFill="1" applyBorder="1" applyAlignment="1">
      <alignment horizontal="center"/>
    </xf>
    <xf numFmtId="0" fontId="4" fillId="10" borderId="24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4" fillId="10" borderId="25" xfId="0" applyFont="1" applyFill="1" applyBorder="1" applyAlignment="1">
      <alignment horizontal="center"/>
    </xf>
    <xf numFmtId="0" fontId="4" fillId="10" borderId="58" xfId="0" applyFont="1" applyFill="1" applyBorder="1" applyAlignment="1">
      <alignment horizontal="center"/>
    </xf>
    <xf numFmtId="0" fontId="4" fillId="10" borderId="59" xfId="0" applyFont="1" applyFill="1" applyBorder="1" applyAlignment="1">
      <alignment horizontal="center"/>
    </xf>
    <xf numFmtId="0" fontId="0" fillId="0" borderId="0" xfId="0" applyAlignment="1"/>
    <xf numFmtId="0" fontId="44" fillId="14" borderId="41" xfId="0" applyFont="1" applyFill="1" applyBorder="1" applyAlignment="1">
      <alignment horizontal="center" vertical="center"/>
    </xf>
    <xf numFmtId="0" fontId="45" fillId="13" borderId="8" xfId="0" applyFont="1" applyFill="1" applyBorder="1" applyAlignment="1">
      <alignment horizontal="center"/>
    </xf>
    <xf numFmtId="0" fontId="44" fillId="6" borderId="41" xfId="0" applyFont="1" applyFill="1" applyBorder="1" applyAlignment="1">
      <alignment horizontal="left" wrapText="1"/>
    </xf>
    <xf numFmtId="0" fontId="45" fillId="6" borderId="65" xfId="0" applyFont="1" applyFill="1" applyBorder="1" applyAlignment="1">
      <alignment horizontal="left" wrapText="1"/>
    </xf>
    <xf numFmtId="0" fontId="45" fillId="6" borderId="45" xfId="0" applyFont="1" applyFill="1" applyBorder="1" applyAlignment="1">
      <alignment horizontal="left" wrapText="1"/>
    </xf>
    <xf numFmtId="0" fontId="44" fillId="0" borderId="0" xfId="0" applyFont="1" applyAlignment="1">
      <alignment horizontal="center"/>
    </xf>
    <xf numFmtId="0" fontId="44" fillId="0" borderId="0" xfId="0" applyFont="1" applyAlignment="1">
      <alignment horizontal="left"/>
    </xf>
    <xf numFmtId="0" fontId="56" fillId="6" borderId="0" xfId="3" applyFont="1" applyFill="1" applyAlignment="1">
      <alignment horizontal="center" vertical="center" wrapText="1"/>
    </xf>
    <xf numFmtId="0" fontId="58" fillId="6" borderId="0" xfId="3" applyFont="1" applyFill="1" applyAlignment="1">
      <alignment horizontal="center" vertical="center" wrapText="1"/>
    </xf>
    <xf numFmtId="0" fontId="59" fillId="6" borderId="0" xfId="3" applyFont="1" applyFill="1" applyAlignment="1">
      <alignment wrapText="1"/>
    </xf>
    <xf numFmtId="0" fontId="61" fillId="6" borderId="66" xfId="3" applyFont="1" applyFill="1" applyBorder="1" applyAlignment="1">
      <alignment horizontal="center" vertical="center" wrapText="1"/>
    </xf>
    <xf numFmtId="0" fontId="45" fillId="6" borderId="0" xfId="0" applyNumberFormat="1" applyFont="1" applyFill="1" applyBorder="1" applyAlignment="1">
      <alignment horizontal="center"/>
    </xf>
    <xf numFmtId="0" fontId="18" fillId="0" borderId="0" xfId="0" applyNumberFormat="1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17" fillId="0" borderId="0" xfId="0" applyNumberFormat="1" applyFont="1" applyAlignment="1">
      <alignment horizontal="left" wrapText="1"/>
    </xf>
    <xf numFmtId="0" fontId="41" fillId="0" borderId="0" xfId="0" applyFont="1" applyAlignment="1">
      <alignment horizontal="left" wrapText="1"/>
    </xf>
    <xf numFmtId="0" fontId="16" fillId="0" borderId="0" xfId="0" applyFont="1" applyAlignment="1">
      <alignment horizontal="center" wrapText="1"/>
    </xf>
    <xf numFmtId="3" fontId="23" fillId="0" borderId="0" xfId="0" applyNumberFormat="1" applyFont="1" applyAlignment="1">
      <alignment horizontal="center" vertical="center"/>
    </xf>
    <xf numFmtId="0" fontId="11" fillId="2" borderId="40" xfId="0" applyFont="1" applyFill="1" applyBorder="1" applyAlignment="1">
      <alignment horizontal="center"/>
    </xf>
    <xf numFmtId="0" fontId="11" fillId="2" borderId="31" xfId="0" applyFont="1" applyFill="1" applyBorder="1" applyAlignment="1">
      <alignment horizontal="center"/>
    </xf>
    <xf numFmtId="0" fontId="11" fillId="2" borderId="10" xfId="0" applyFont="1" applyFill="1" applyBorder="1" applyAlignment="1">
      <alignment horizontal="center"/>
    </xf>
    <xf numFmtId="3" fontId="4" fillId="0" borderId="0" xfId="0" applyNumberFormat="1" applyFont="1" applyBorder="1" applyAlignment="1">
      <alignment horizontal="center"/>
    </xf>
    <xf numFmtId="3" fontId="5" fillId="0" borderId="60" xfId="0" applyNumberFormat="1" applyFont="1" applyBorder="1" applyAlignment="1">
      <alignment horizontal="center"/>
    </xf>
    <xf numFmtId="3" fontId="53" fillId="6" borderId="0" xfId="0" applyNumberFormat="1" applyFont="1" applyFill="1" applyBorder="1" applyAlignment="1">
      <alignment horizontal="center" wrapText="1"/>
    </xf>
    <xf numFmtId="0" fontId="6" fillId="6" borderId="61" xfId="0" quotePrefix="1" applyNumberFormat="1" applyFont="1" applyFill="1" applyBorder="1" applyAlignment="1">
      <alignment horizontal="left" vertical="center" wrapText="1"/>
    </xf>
    <xf numFmtId="0" fontId="6" fillId="6" borderId="48" xfId="0" quotePrefix="1" applyNumberFormat="1" applyFont="1" applyFill="1" applyBorder="1" applyAlignment="1">
      <alignment horizontal="left" vertical="center" wrapText="1"/>
    </xf>
    <xf numFmtId="0" fontId="6" fillId="0" borderId="40" xfId="0" applyNumberFormat="1" applyFont="1" applyBorder="1" applyAlignment="1">
      <alignment horizontal="left"/>
    </xf>
    <xf numFmtId="0" fontId="6" fillId="0" borderId="49" xfId="0" applyNumberFormat="1" applyFont="1" applyBorder="1" applyAlignment="1">
      <alignment horizontal="left"/>
    </xf>
    <xf numFmtId="0" fontId="0" fillId="0" borderId="0" xfId="0" applyAlignment="1">
      <alignment horizontal="center"/>
    </xf>
    <xf numFmtId="3" fontId="54" fillId="6" borderId="0" xfId="0" applyNumberFormat="1" applyFont="1" applyFill="1" applyBorder="1" applyAlignment="1">
      <alignment horizontal="center" wrapText="1"/>
    </xf>
    <xf numFmtId="3" fontId="3" fillId="0" borderId="0" xfId="0" applyNumberFormat="1" applyFont="1" applyBorder="1" applyAlignment="1">
      <alignment horizontal="left"/>
    </xf>
    <xf numFmtId="3" fontId="3" fillId="0" borderId="1" xfId="0" applyNumberFormat="1" applyFont="1" applyBorder="1" applyAlignment="1">
      <alignment horizontal="center"/>
    </xf>
    <xf numFmtId="3" fontId="13" fillId="0" borderId="0" xfId="0" applyNumberFormat="1" applyFont="1" applyAlignment="1">
      <alignment horizontal="center"/>
    </xf>
    <xf numFmtId="3" fontId="5" fillId="0" borderId="0" xfId="0" applyNumberFormat="1" applyFont="1" applyBorder="1" applyAlignment="1">
      <alignment horizontal="center"/>
    </xf>
    <xf numFmtId="3" fontId="13" fillId="0" borderId="0" xfId="0" applyNumberFormat="1" applyFont="1" applyAlignment="1">
      <alignment horizontal="center" vertical="center"/>
    </xf>
    <xf numFmtId="3" fontId="49" fillId="0" borderId="0" xfId="0" applyNumberFormat="1" applyFont="1" applyAlignment="1">
      <alignment horizontal="center" vertical="center"/>
    </xf>
    <xf numFmtId="0" fontId="16" fillId="0" borderId="0" xfId="0" applyNumberFormat="1" applyFont="1" applyAlignment="1">
      <alignment horizontal="left" wrapText="1"/>
    </xf>
    <xf numFmtId="0" fontId="3" fillId="0" borderId="0" xfId="0" applyFont="1" applyAlignment="1">
      <alignment horizontal="left" wrapText="1"/>
    </xf>
    <xf numFmtId="4" fontId="4" fillId="2" borderId="62" xfId="0" applyNumberFormat="1" applyFont="1" applyFill="1" applyBorder="1" applyAlignment="1">
      <alignment horizontal="center"/>
    </xf>
    <xf numFmtId="4" fontId="4" fillId="2" borderId="31" xfId="0" applyNumberFormat="1" applyFont="1" applyFill="1" applyBorder="1" applyAlignment="1">
      <alignment horizontal="center"/>
    </xf>
    <xf numFmtId="4" fontId="4" fillId="2" borderId="10" xfId="0" applyNumberFormat="1" applyFont="1" applyFill="1" applyBorder="1" applyAlignment="1">
      <alignment horizontal="center"/>
    </xf>
    <xf numFmtId="0" fontId="31" fillId="0" borderId="0" xfId="0" quotePrefix="1" applyFont="1" applyAlignment="1">
      <alignment horizontal="left" wrapText="1"/>
    </xf>
    <xf numFmtId="165" fontId="55" fillId="0" borderId="0" xfId="0" applyNumberFormat="1" applyFont="1" applyAlignment="1">
      <alignment horizontal="center"/>
    </xf>
    <xf numFmtId="0" fontId="38" fillId="6" borderId="0" xfId="0" applyFont="1" applyFill="1" applyBorder="1" applyAlignment="1">
      <alignment horizontal="center" vertical="center" wrapText="1"/>
    </xf>
    <xf numFmtId="0" fontId="39" fillId="6" borderId="0" xfId="0" applyFont="1" applyFill="1" applyBorder="1" applyAlignment="1">
      <alignment horizontal="center"/>
    </xf>
    <xf numFmtId="0" fontId="38" fillId="6" borderId="0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4" fillId="2" borderId="40" xfId="0" applyFont="1" applyFill="1" applyBorder="1" applyAlignment="1">
      <alignment horizontal="center"/>
    </xf>
    <xf numFmtId="0" fontId="4" fillId="2" borderId="31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26" fillId="0" borderId="39" xfId="0" applyFont="1" applyBorder="1" applyAlignment="1">
      <alignment horizontal="left"/>
    </xf>
    <xf numFmtId="0" fontId="38" fillId="2" borderId="40" xfId="0" applyFont="1" applyFill="1" applyBorder="1" applyAlignment="1">
      <alignment horizontal="center"/>
    </xf>
    <xf numFmtId="0" fontId="39" fillId="2" borderId="31" xfId="0" applyFont="1" applyFill="1" applyBorder="1" applyAlignment="1">
      <alignment horizontal="center"/>
    </xf>
    <xf numFmtId="0" fontId="39" fillId="2" borderId="10" xfId="0" applyFont="1" applyFill="1" applyBorder="1" applyAlignment="1">
      <alignment horizontal="center"/>
    </xf>
    <xf numFmtId="0" fontId="38" fillId="2" borderId="31" xfId="0" applyFont="1" applyFill="1" applyBorder="1" applyAlignment="1">
      <alignment horizontal="center"/>
    </xf>
    <xf numFmtId="0" fontId="38" fillId="0" borderId="20" xfId="0" applyFont="1" applyBorder="1" applyAlignment="1">
      <alignment horizontal="center" vertical="center" wrapText="1"/>
    </xf>
    <xf numFmtId="0" fontId="38" fillId="0" borderId="37" xfId="0" applyFont="1" applyBorder="1" applyAlignment="1">
      <alignment horizontal="center" vertical="center" wrapText="1"/>
    </xf>
    <xf numFmtId="0" fontId="38" fillId="0" borderId="22" xfId="0" applyFont="1" applyBorder="1" applyAlignment="1">
      <alignment horizontal="center" vertical="center" wrapText="1"/>
    </xf>
    <xf numFmtId="0" fontId="38" fillId="0" borderId="26" xfId="0" applyFont="1" applyBorder="1" applyAlignment="1">
      <alignment horizontal="center" vertical="center" wrapText="1"/>
    </xf>
    <xf numFmtId="0" fontId="39" fillId="0" borderId="26" xfId="0" applyFont="1" applyBorder="1" applyAlignment="1">
      <alignment horizontal="center"/>
    </xf>
    <xf numFmtId="3" fontId="3" fillId="6" borderId="0" xfId="0" applyNumberFormat="1" applyFont="1" applyFill="1" applyBorder="1" applyAlignment="1">
      <alignment horizontal="center" wrapText="1"/>
    </xf>
    <xf numFmtId="3" fontId="3" fillId="0" borderId="0" xfId="0" applyNumberFormat="1" applyFont="1" applyBorder="1" applyAlignment="1">
      <alignment horizontal="center"/>
    </xf>
    <xf numFmtId="0" fontId="38" fillId="0" borderId="32" xfId="0" applyFont="1" applyBorder="1" applyAlignment="1">
      <alignment horizontal="center" vertical="center" wrapText="1"/>
    </xf>
    <xf numFmtId="0" fontId="38" fillId="0" borderId="46" xfId="0" applyFont="1" applyBorder="1" applyAlignment="1">
      <alignment horizontal="center" vertical="center" wrapText="1"/>
    </xf>
    <xf numFmtId="4" fontId="11" fillId="2" borderId="39" xfId="0" applyNumberFormat="1" applyFont="1" applyFill="1" applyBorder="1" applyAlignment="1">
      <alignment horizontal="center" vertical="center"/>
    </xf>
    <xf numFmtId="4" fontId="11" fillId="2" borderId="64" xfId="0" applyNumberFormat="1" applyFont="1" applyFill="1" applyBorder="1" applyAlignment="1">
      <alignment horizontal="center" vertical="center"/>
    </xf>
    <xf numFmtId="0" fontId="35" fillId="0" borderId="0" xfId="0" quotePrefix="1" applyFont="1" applyAlignment="1">
      <alignment wrapText="1"/>
    </xf>
    <xf numFmtId="0" fontId="35" fillId="0" borderId="0" xfId="0" applyFont="1" applyAlignment="1">
      <alignment wrapText="1"/>
    </xf>
    <xf numFmtId="0" fontId="38" fillId="0" borderId="41" xfId="0" applyFont="1" applyBorder="1" applyAlignment="1">
      <alignment horizontal="center" vertical="center" wrapText="1"/>
    </xf>
    <xf numFmtId="0" fontId="38" fillId="0" borderId="4" xfId="0" applyFont="1" applyBorder="1" applyAlignment="1">
      <alignment horizontal="center" vertical="center" wrapText="1"/>
    </xf>
    <xf numFmtId="0" fontId="38" fillId="0" borderId="59" xfId="0" applyFont="1" applyBorder="1" applyAlignment="1">
      <alignment horizontal="center" vertical="center" wrapText="1"/>
    </xf>
    <xf numFmtId="0" fontId="38" fillId="0" borderId="45" xfId="0" applyFont="1" applyBorder="1" applyAlignment="1">
      <alignment horizontal="center" vertical="center" wrapText="1"/>
    </xf>
    <xf numFmtId="0" fontId="38" fillId="0" borderId="63" xfId="0" applyFont="1" applyBorder="1" applyAlignment="1">
      <alignment horizontal="center" vertical="center" wrapText="1"/>
    </xf>
    <xf numFmtId="0" fontId="18" fillId="0" borderId="0" xfId="0" applyNumberFormat="1" applyFont="1" applyFill="1" applyBorder="1" applyAlignment="1">
      <alignment horizontal="left"/>
    </xf>
  </cellXfs>
  <cellStyles count="5">
    <cellStyle name="Normal_xxxinvest" xfId="1"/>
    <cellStyle name="Normalno 3 3" xfId="3"/>
    <cellStyle name="Obično" xfId="0" builtinId="0"/>
    <cellStyle name="Obično_List9" xfId="4"/>
    <cellStyle name="Zarez" xfId="2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76200</xdr:rowOff>
    </xdr:from>
    <xdr:to>
      <xdr:col>1</xdr:col>
      <xdr:colOff>0</xdr:colOff>
      <xdr:row>4</xdr:row>
      <xdr:rowOff>923925</xdr:rowOff>
    </xdr:to>
    <xdr:sp macro="" textlink="">
      <xdr:nvSpPr>
        <xdr:cNvPr id="2039" name="Line 1"/>
        <xdr:cNvSpPr>
          <a:spLocks noChangeShapeType="1"/>
        </xdr:cNvSpPr>
      </xdr:nvSpPr>
      <xdr:spPr bwMode="auto">
        <a:xfrm>
          <a:off x="0" y="514350"/>
          <a:ext cx="2524125" cy="2171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2</xdr:row>
      <xdr:rowOff>85725</xdr:rowOff>
    </xdr:from>
    <xdr:to>
      <xdr:col>0</xdr:col>
      <xdr:colOff>2019300</xdr:colOff>
      <xdr:row>4</xdr:row>
      <xdr:rowOff>647700</xdr:rowOff>
    </xdr:to>
    <xdr:sp macro="" textlink="">
      <xdr:nvSpPr>
        <xdr:cNvPr id="2040" name="Line 2"/>
        <xdr:cNvSpPr>
          <a:spLocks noChangeShapeType="1"/>
        </xdr:cNvSpPr>
      </xdr:nvSpPr>
      <xdr:spPr bwMode="auto">
        <a:xfrm>
          <a:off x="0" y="523875"/>
          <a:ext cx="2019300" cy="18859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19050</xdr:rowOff>
    </xdr:from>
    <xdr:to>
      <xdr:col>0</xdr:col>
      <xdr:colOff>2409825</xdr:colOff>
      <xdr:row>4</xdr:row>
      <xdr:rowOff>762000</xdr:rowOff>
    </xdr:to>
    <xdr:sp macro="" textlink="">
      <xdr:nvSpPr>
        <xdr:cNvPr id="2553" name="Line 1"/>
        <xdr:cNvSpPr>
          <a:spLocks noChangeShapeType="1"/>
        </xdr:cNvSpPr>
      </xdr:nvSpPr>
      <xdr:spPr bwMode="auto">
        <a:xfrm>
          <a:off x="28575" y="457200"/>
          <a:ext cx="1057275" cy="1200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N29"/>
  <sheetViews>
    <sheetView workbookViewId="0">
      <selection activeCell="G6" sqref="G6"/>
    </sheetView>
  </sheetViews>
  <sheetFormatPr defaultRowHeight="12.75"/>
  <cols>
    <col min="8" max="8" width="14.140625" customWidth="1"/>
    <col min="9" max="9" width="17" customWidth="1"/>
    <col min="10" max="10" width="21.140625" customWidth="1"/>
    <col min="12" max="14" width="14" style="344" bestFit="1" customWidth="1"/>
  </cols>
  <sheetData>
    <row r="2" spans="1:14">
      <c r="B2" s="472" t="s">
        <v>258</v>
      </c>
      <c r="C2" s="472"/>
      <c r="D2" s="472"/>
      <c r="E2" s="472"/>
      <c r="F2" s="472"/>
      <c r="G2" s="472"/>
      <c r="H2" s="472"/>
      <c r="I2" s="472"/>
      <c r="J2" s="472"/>
    </row>
    <row r="3" spans="1:14">
      <c r="B3" s="472"/>
      <c r="C3" s="472"/>
      <c r="D3" s="472"/>
      <c r="E3" s="472"/>
      <c r="F3" s="472"/>
      <c r="G3" s="472"/>
      <c r="H3" s="472"/>
      <c r="I3" s="472"/>
      <c r="J3" s="472"/>
    </row>
    <row r="4" spans="1:14">
      <c r="B4" s="472"/>
      <c r="C4" s="472"/>
      <c r="D4" s="472"/>
      <c r="E4" s="472"/>
      <c r="F4" s="472"/>
      <c r="G4" s="472"/>
      <c r="H4" s="472"/>
      <c r="I4" s="472"/>
      <c r="J4" s="472"/>
    </row>
    <row r="5" spans="1:14" ht="18">
      <c r="E5" s="473" t="s">
        <v>74</v>
      </c>
      <c r="F5" s="473"/>
      <c r="G5" s="473"/>
      <c r="H5" s="473"/>
    </row>
    <row r="6" spans="1:14" ht="18">
      <c r="E6" s="405"/>
      <c r="F6" s="405"/>
      <c r="G6" s="405"/>
      <c r="H6" s="405"/>
    </row>
    <row r="7" spans="1:14" ht="18">
      <c r="B7" s="473" t="s">
        <v>201</v>
      </c>
      <c r="C7" s="473"/>
      <c r="D7" s="473"/>
      <c r="E7" s="473"/>
      <c r="F7" s="473"/>
      <c r="G7" s="473"/>
      <c r="H7" s="473"/>
      <c r="I7" s="473"/>
      <c r="J7" s="473"/>
    </row>
    <row r="8" spans="1:14" ht="18">
      <c r="B8" s="473" t="s">
        <v>202</v>
      </c>
      <c r="C8" s="473"/>
      <c r="D8" s="473"/>
      <c r="E8" s="473"/>
      <c r="F8" s="473"/>
      <c r="G8" s="473"/>
      <c r="H8" s="473"/>
      <c r="I8" s="473"/>
      <c r="J8" s="473"/>
    </row>
    <row r="10" spans="1:14" ht="15">
      <c r="J10" s="363" t="s">
        <v>157</v>
      </c>
      <c r="L10" s="471"/>
      <c r="M10" s="471"/>
      <c r="N10" s="471"/>
    </row>
    <row r="11" spans="1:14" ht="25.5">
      <c r="A11" s="144"/>
      <c r="B11" s="474"/>
      <c r="C11" s="474"/>
      <c r="D11" s="474"/>
      <c r="E11" s="474"/>
      <c r="F11" s="474"/>
      <c r="G11" s="474"/>
      <c r="H11" s="358" t="s">
        <v>204</v>
      </c>
      <c r="I11" s="358" t="s">
        <v>143</v>
      </c>
      <c r="J11" s="358" t="s">
        <v>205</v>
      </c>
      <c r="L11" s="345"/>
      <c r="M11" s="345"/>
      <c r="N11" s="345"/>
    </row>
    <row r="12" spans="1:14">
      <c r="A12" s="144"/>
      <c r="B12" s="475" t="s">
        <v>75</v>
      </c>
      <c r="C12" s="475"/>
      <c r="D12" s="475"/>
      <c r="E12" s="475"/>
      <c r="F12" s="475"/>
      <c r="G12" s="475"/>
      <c r="H12" s="321">
        <f>SUM(H13:H14)</f>
        <v>247485.53999999992</v>
      </c>
      <c r="I12" s="321">
        <f>SUM(I13:I14)</f>
        <v>219417.03000000003</v>
      </c>
      <c r="J12" s="321">
        <f>SUM(J13:J14)</f>
        <v>220006.23</v>
      </c>
      <c r="L12" s="346"/>
      <c r="M12" s="346"/>
      <c r="N12" s="346"/>
    </row>
    <row r="13" spans="1:14">
      <c r="A13" s="407" t="s">
        <v>206</v>
      </c>
      <c r="B13" s="470" t="s">
        <v>76</v>
      </c>
      <c r="C13" s="470"/>
      <c r="D13" s="470"/>
      <c r="E13" s="470"/>
      <c r="F13" s="470"/>
      <c r="G13" s="470"/>
      <c r="H13" s="323">
        <f>'JLP(R)FP-Ril 4.razina '!B14-'JLP(R)FP-Ril 4.razina '!B13</f>
        <v>247485.53999999992</v>
      </c>
      <c r="I13" s="323">
        <f>'JLP(R)FP-Ril 4.razina '!C14</f>
        <v>219417.03000000003</v>
      </c>
      <c r="J13" s="323">
        <f>'JLP(R)FP-Ril 4.razina '!D14</f>
        <v>220006.23</v>
      </c>
      <c r="L13" s="346"/>
      <c r="M13" s="346"/>
      <c r="N13" s="346"/>
    </row>
    <row r="14" spans="1:14">
      <c r="A14" s="144"/>
      <c r="B14" s="470" t="s">
        <v>77</v>
      </c>
      <c r="C14" s="470"/>
      <c r="D14" s="470"/>
      <c r="E14" s="470"/>
      <c r="F14" s="470"/>
      <c r="G14" s="470"/>
      <c r="H14" s="323">
        <v>0</v>
      </c>
      <c r="I14" s="323">
        <v>0</v>
      </c>
      <c r="J14" s="323">
        <v>0</v>
      </c>
      <c r="L14" s="346"/>
      <c r="M14" s="346"/>
      <c r="N14" s="346"/>
    </row>
    <row r="15" spans="1:14">
      <c r="A15" s="144"/>
      <c r="B15" s="475" t="s">
        <v>78</v>
      </c>
      <c r="C15" s="475"/>
      <c r="D15" s="475"/>
      <c r="E15" s="475"/>
      <c r="F15" s="475"/>
      <c r="G15" s="475"/>
      <c r="H15" s="321">
        <f>SUM(H16:H17)</f>
        <v>254121.68000000002</v>
      </c>
      <c r="I15" s="321">
        <f>SUM(I16:I17)</f>
        <v>219417.02999999997</v>
      </c>
      <c r="J15" s="321">
        <f>SUM(J16:J17)</f>
        <v>220006.22999999998</v>
      </c>
      <c r="L15" s="346"/>
      <c r="M15" s="346"/>
      <c r="N15" s="346"/>
    </row>
    <row r="16" spans="1:14">
      <c r="A16" s="407" t="s">
        <v>207</v>
      </c>
      <c r="B16" s="470" t="s">
        <v>79</v>
      </c>
      <c r="C16" s="470"/>
      <c r="D16" s="470"/>
      <c r="E16" s="470"/>
      <c r="F16" s="470"/>
      <c r="G16" s="470"/>
      <c r="H16" s="323">
        <f>'JLP(R)FP-Ril 4.razina '!C32</f>
        <v>177748.30000000002</v>
      </c>
      <c r="I16" s="323">
        <f>'JLP(R)FP-Ril 4.razina '!L32</f>
        <v>178936.58</v>
      </c>
      <c r="J16" s="323">
        <f>'JLP(R)FP-Ril 4.razina '!N32</f>
        <v>179525.78</v>
      </c>
      <c r="L16" s="346"/>
      <c r="M16" s="346"/>
      <c r="N16" s="346"/>
    </row>
    <row r="17" spans="1:14">
      <c r="A17" s="407" t="s">
        <v>208</v>
      </c>
      <c r="B17" s="470" t="s">
        <v>80</v>
      </c>
      <c r="C17" s="470"/>
      <c r="D17" s="470"/>
      <c r="E17" s="470"/>
      <c r="F17" s="470"/>
      <c r="G17" s="470"/>
      <c r="H17" s="323">
        <f>'JLP(R)FP-Ril 4.razina '!C74</f>
        <v>76373.38</v>
      </c>
      <c r="I17" s="323">
        <f>'JLP(R)FP-Ril 4.razina '!L74</f>
        <v>40480.449999999997</v>
      </c>
      <c r="J17" s="323">
        <f>'JLP(R)FP-Ril 4.razina '!N74</f>
        <v>40480.449999999997</v>
      </c>
      <c r="K17" s="87"/>
      <c r="L17" s="346"/>
      <c r="M17" s="346"/>
      <c r="N17" s="346"/>
    </row>
    <row r="18" spans="1:14">
      <c r="A18" s="144"/>
      <c r="B18" s="470" t="s">
        <v>81</v>
      </c>
      <c r="C18" s="470"/>
      <c r="D18" s="470"/>
      <c r="E18" s="470"/>
      <c r="F18" s="470"/>
      <c r="G18" s="470"/>
      <c r="H18" s="323">
        <f>H12-H15</f>
        <v>-6636.1400000001013</v>
      </c>
      <c r="I18" s="323">
        <v>0</v>
      </c>
      <c r="J18" s="323">
        <v>0</v>
      </c>
      <c r="L18" s="346"/>
      <c r="M18" s="346"/>
      <c r="N18" s="346"/>
    </row>
    <row r="19" spans="1:14">
      <c r="B19" s="477"/>
      <c r="C19" s="477"/>
      <c r="D19" s="477"/>
      <c r="E19" s="477"/>
      <c r="F19" s="477"/>
      <c r="G19" s="477"/>
      <c r="L19" s="346"/>
      <c r="M19" s="346"/>
      <c r="N19" s="346"/>
    </row>
    <row r="20" spans="1:14" ht="25.5">
      <c r="A20" s="144"/>
      <c r="B20" s="476"/>
      <c r="C20" s="476"/>
      <c r="D20" s="476"/>
      <c r="E20" s="476"/>
      <c r="F20" s="476"/>
      <c r="G20" s="476"/>
      <c r="H20" s="358" t="s">
        <v>204</v>
      </c>
      <c r="I20" s="358" t="s">
        <v>143</v>
      </c>
      <c r="J20" s="358" t="s">
        <v>205</v>
      </c>
      <c r="L20" s="346"/>
      <c r="M20" s="346"/>
      <c r="N20" s="346"/>
    </row>
    <row r="21" spans="1:14">
      <c r="A21" s="144"/>
      <c r="B21" s="470" t="s">
        <v>88</v>
      </c>
      <c r="C21" s="470"/>
      <c r="D21" s="470"/>
      <c r="E21" s="470"/>
      <c r="F21" s="470"/>
      <c r="G21" s="470"/>
      <c r="H21" s="179">
        <v>0</v>
      </c>
      <c r="I21" s="179">
        <v>0</v>
      </c>
      <c r="J21" s="179">
        <v>0</v>
      </c>
      <c r="L21" s="346"/>
      <c r="M21" s="346"/>
      <c r="N21" s="346"/>
    </row>
    <row r="22" spans="1:14" ht="29.25" customHeight="1">
      <c r="A22" s="407" t="s">
        <v>209</v>
      </c>
      <c r="B22" s="478" t="s">
        <v>145</v>
      </c>
      <c r="C22" s="479"/>
      <c r="D22" s="479"/>
      <c r="E22" s="479"/>
      <c r="F22" s="479"/>
      <c r="G22" s="480"/>
      <c r="H22" s="323">
        <v>6636.14</v>
      </c>
      <c r="I22" s="323">
        <v>0</v>
      </c>
      <c r="J22" s="323">
        <v>0</v>
      </c>
      <c r="L22" s="346"/>
      <c r="M22" s="346"/>
      <c r="N22" s="346"/>
    </row>
    <row r="23" spans="1:14">
      <c r="B23" s="477"/>
      <c r="C23" s="477"/>
      <c r="D23" s="477"/>
      <c r="E23" s="477"/>
      <c r="F23" s="477"/>
      <c r="G23" s="477"/>
      <c r="L23" s="346"/>
      <c r="M23" s="346"/>
      <c r="N23" s="346"/>
    </row>
    <row r="24" spans="1:14" ht="25.5">
      <c r="A24" s="144"/>
      <c r="B24" s="476"/>
      <c r="C24" s="476"/>
      <c r="D24" s="476"/>
      <c r="E24" s="476"/>
      <c r="F24" s="476"/>
      <c r="G24" s="476"/>
      <c r="H24" s="358" t="s">
        <v>204</v>
      </c>
      <c r="I24" s="358" t="s">
        <v>143</v>
      </c>
      <c r="J24" s="358" t="s">
        <v>205</v>
      </c>
      <c r="L24" s="346"/>
      <c r="M24" s="346"/>
      <c r="N24" s="346"/>
    </row>
    <row r="25" spans="1:14">
      <c r="A25" s="407" t="s">
        <v>210</v>
      </c>
      <c r="B25" s="470" t="s">
        <v>82</v>
      </c>
      <c r="C25" s="470"/>
      <c r="D25" s="470"/>
      <c r="E25" s="470"/>
      <c r="F25" s="470"/>
      <c r="G25" s="470"/>
      <c r="H25" s="144">
        <v>0</v>
      </c>
      <c r="I25" s="144">
        <v>0</v>
      </c>
      <c r="J25" s="144">
        <v>0</v>
      </c>
      <c r="L25" s="346"/>
      <c r="M25" s="346"/>
      <c r="N25" s="346"/>
    </row>
    <row r="26" spans="1:14">
      <c r="A26" s="407" t="s">
        <v>211</v>
      </c>
      <c r="B26" s="470" t="s">
        <v>83</v>
      </c>
      <c r="C26" s="470"/>
      <c r="D26" s="470"/>
      <c r="E26" s="470"/>
      <c r="F26" s="470"/>
      <c r="G26" s="470"/>
      <c r="H26" s="144">
        <v>0</v>
      </c>
      <c r="I26" s="144">
        <v>0</v>
      </c>
      <c r="J26" s="144">
        <v>0</v>
      </c>
      <c r="L26" s="346"/>
      <c r="M26" s="346"/>
      <c r="N26" s="346"/>
    </row>
    <row r="27" spans="1:14">
      <c r="A27" s="144"/>
      <c r="B27" s="470" t="s">
        <v>84</v>
      </c>
      <c r="C27" s="470"/>
      <c r="D27" s="470"/>
      <c r="E27" s="470"/>
      <c r="F27" s="470"/>
      <c r="G27" s="470"/>
      <c r="H27" s="144">
        <v>0</v>
      </c>
      <c r="I27" s="144">
        <v>0</v>
      </c>
      <c r="J27" s="144">
        <v>0</v>
      </c>
      <c r="L27" s="346"/>
      <c r="M27" s="346"/>
      <c r="N27" s="346"/>
    </row>
    <row r="28" spans="1:14">
      <c r="A28" s="144"/>
      <c r="B28" s="476"/>
      <c r="C28" s="476"/>
      <c r="D28" s="476"/>
      <c r="E28" s="476"/>
      <c r="F28" s="476"/>
      <c r="G28" s="476"/>
      <c r="H28" s="144"/>
      <c r="I28" s="144"/>
      <c r="J28" s="144"/>
      <c r="L28" s="346"/>
      <c r="M28" s="346"/>
      <c r="N28" s="346"/>
    </row>
    <row r="29" spans="1:14">
      <c r="A29" s="144"/>
      <c r="B29" s="470" t="s">
        <v>85</v>
      </c>
      <c r="C29" s="470"/>
      <c r="D29" s="470"/>
      <c r="E29" s="470"/>
      <c r="F29" s="470"/>
      <c r="G29" s="470"/>
      <c r="H29" s="144">
        <f>SUM(H25:H27)</f>
        <v>0</v>
      </c>
      <c r="I29" s="144">
        <f>SUM(I25:I27)</f>
        <v>0</v>
      </c>
      <c r="J29" s="144">
        <f>SUM(J25:J27)</f>
        <v>0</v>
      </c>
      <c r="L29" s="346"/>
      <c r="M29" s="346"/>
      <c r="N29" s="346"/>
    </row>
  </sheetData>
  <mergeCells count="24">
    <mergeCell ref="B29:G29"/>
    <mergeCell ref="B22:G22"/>
    <mergeCell ref="B23:G23"/>
    <mergeCell ref="B24:G24"/>
    <mergeCell ref="B25:G25"/>
    <mergeCell ref="B28:G28"/>
    <mergeCell ref="B26:G26"/>
    <mergeCell ref="B27:G27"/>
    <mergeCell ref="B14:G14"/>
    <mergeCell ref="B21:G21"/>
    <mergeCell ref="B17:G17"/>
    <mergeCell ref="B16:G16"/>
    <mergeCell ref="B20:G20"/>
    <mergeCell ref="B18:G18"/>
    <mergeCell ref="B15:G15"/>
    <mergeCell ref="B19:G19"/>
    <mergeCell ref="B13:G13"/>
    <mergeCell ref="L10:N10"/>
    <mergeCell ref="B2:J4"/>
    <mergeCell ref="E5:H5"/>
    <mergeCell ref="B11:G11"/>
    <mergeCell ref="B12:G12"/>
    <mergeCell ref="B7:J7"/>
    <mergeCell ref="B8:J8"/>
  </mergeCells>
  <pageMargins left="0.7" right="0.7" top="0.75" bottom="0.75" header="0.3" footer="0.3"/>
  <pageSetup paperSize="9" scale="76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29"/>
  <sheetViews>
    <sheetView workbookViewId="0">
      <selection activeCell="G14" sqref="G14"/>
    </sheetView>
  </sheetViews>
  <sheetFormatPr defaultColWidth="20.7109375" defaultRowHeight="25.5" customHeight="1"/>
  <cols>
    <col min="1" max="1" width="20.7109375" style="14" customWidth="1"/>
    <col min="2" max="2" width="22.5703125" style="15" customWidth="1"/>
    <col min="3" max="3" width="20.7109375" style="6" customWidth="1"/>
    <col min="4" max="16384" width="20.7109375" style="6"/>
  </cols>
  <sheetData>
    <row r="1" spans="1:20" ht="25.5" customHeight="1" thickBot="1">
      <c r="A1" s="594"/>
      <c r="B1" s="594"/>
      <c r="C1" s="594"/>
      <c r="H1" s="538" t="s">
        <v>12</v>
      </c>
      <c r="I1" s="540"/>
      <c r="K1" s="7"/>
    </row>
    <row r="2" spans="1:20" ht="25.5" customHeight="1">
      <c r="A2" s="556" t="s">
        <v>142</v>
      </c>
      <c r="B2" s="557"/>
      <c r="C2" s="557"/>
      <c r="D2" s="557"/>
      <c r="E2" s="557"/>
      <c r="F2" s="557"/>
      <c r="G2" s="557"/>
      <c r="H2" s="557"/>
      <c r="I2" s="557"/>
      <c r="J2" s="557"/>
      <c r="K2" s="7"/>
    </row>
    <row r="3" spans="1:20" ht="25.5" customHeight="1">
      <c r="A3" s="17" t="s">
        <v>13</v>
      </c>
      <c r="B3" s="5"/>
      <c r="C3" s="5"/>
      <c r="D3" s="16"/>
      <c r="E3" s="16"/>
      <c r="F3" s="16"/>
      <c r="G3" s="16"/>
      <c r="H3" s="16"/>
      <c r="I3" s="16"/>
      <c r="J3" s="16"/>
    </row>
    <row r="4" spans="1:20" ht="25.5" customHeight="1">
      <c r="A4" s="18" t="s">
        <v>154</v>
      </c>
      <c r="B4" s="19"/>
      <c r="C4" s="19"/>
      <c r="D4" s="16"/>
      <c r="E4" s="16"/>
      <c r="F4" s="16"/>
      <c r="G4" s="16"/>
      <c r="H4" s="16"/>
      <c r="I4" s="16"/>
      <c r="J4" s="16"/>
    </row>
    <row r="5" spans="1:20" ht="25.5" customHeight="1">
      <c r="I5" s="16"/>
      <c r="J5" s="16"/>
    </row>
    <row r="6" spans="1:20" s="8" customFormat="1" ht="25.5" customHeight="1" thickBot="1">
      <c r="A6" s="49" t="s">
        <v>16</v>
      </c>
      <c r="B6" s="44"/>
      <c r="C6" s="47" t="s">
        <v>184</v>
      </c>
      <c r="D6" s="362"/>
      <c r="E6" s="50"/>
      <c r="F6" s="50"/>
      <c r="G6" s="47"/>
      <c r="H6" s="47"/>
      <c r="I6" s="51"/>
      <c r="J6" s="379" t="s">
        <v>157</v>
      </c>
      <c r="K6" s="116"/>
      <c r="L6" s="549"/>
      <c r="M6" s="549"/>
      <c r="N6" s="549"/>
      <c r="O6" s="549"/>
      <c r="P6" s="549"/>
      <c r="Q6" s="549"/>
      <c r="R6" s="549"/>
      <c r="S6" s="549"/>
      <c r="T6" s="549"/>
    </row>
    <row r="7" spans="1:20" ht="86.25" customHeight="1">
      <c r="A7" s="113" t="s">
        <v>17</v>
      </c>
      <c r="B7" s="114" t="s">
        <v>0</v>
      </c>
      <c r="C7" s="115" t="s">
        <v>138</v>
      </c>
      <c r="D7" s="115" t="s">
        <v>9</v>
      </c>
      <c r="E7" s="115" t="s">
        <v>8</v>
      </c>
      <c r="F7" s="115" t="s">
        <v>32</v>
      </c>
      <c r="G7" s="115" t="s">
        <v>11</v>
      </c>
      <c r="H7" s="115" t="s">
        <v>1</v>
      </c>
      <c r="I7" s="115" t="s">
        <v>10</v>
      </c>
      <c r="J7" s="115" t="s">
        <v>25</v>
      </c>
      <c r="K7" s="12"/>
      <c r="L7" s="352"/>
      <c r="M7" s="352"/>
      <c r="N7" s="352"/>
      <c r="O7" s="352"/>
      <c r="P7" s="352"/>
      <c r="Q7" s="352"/>
      <c r="R7" s="352"/>
      <c r="S7" s="352"/>
      <c r="T7" s="352"/>
    </row>
    <row r="8" spans="1:20" ht="25.5" customHeight="1" thickBot="1">
      <c r="A8" s="25">
        <v>31</v>
      </c>
      <c r="B8" s="25" t="s">
        <v>7</v>
      </c>
      <c r="C8" s="61">
        <f t="shared" ref="C8:C17" si="0">SUM(D8:J8)</f>
        <v>143533.09</v>
      </c>
      <c r="D8" s="61">
        <f t="shared" ref="D8:J8" si="1">SUM(D9:D11)</f>
        <v>122325.29000000001</v>
      </c>
      <c r="E8" s="61">
        <f t="shared" si="1"/>
        <v>0</v>
      </c>
      <c r="F8" s="61">
        <f t="shared" si="1"/>
        <v>0</v>
      </c>
      <c r="G8" s="61">
        <f t="shared" si="1"/>
        <v>21207.8</v>
      </c>
      <c r="H8" s="61">
        <f t="shared" si="1"/>
        <v>0</v>
      </c>
      <c r="I8" s="61">
        <f t="shared" si="1"/>
        <v>0</v>
      </c>
      <c r="J8" s="61">
        <f t="shared" si="1"/>
        <v>0</v>
      </c>
      <c r="L8" s="278"/>
      <c r="M8" s="278"/>
      <c r="N8" s="278"/>
      <c r="O8" s="278"/>
      <c r="P8" s="278"/>
      <c r="Q8" s="278"/>
      <c r="R8" s="278"/>
      <c r="S8" s="278"/>
      <c r="T8" s="278"/>
    </row>
    <row r="9" spans="1:20" ht="25.5" customHeight="1">
      <c r="A9" s="26">
        <v>311</v>
      </c>
      <c r="B9" s="26" t="s">
        <v>21</v>
      </c>
      <c r="C9" s="250">
        <f t="shared" si="0"/>
        <v>113145.48000000001</v>
      </c>
      <c r="D9" s="250">
        <f>'JLP(R)FP-Ril 4.razina '!M34</f>
        <v>95885.52</v>
      </c>
      <c r="E9" s="250">
        <v>0</v>
      </c>
      <c r="F9" s="250">
        <v>0</v>
      </c>
      <c r="G9" s="250">
        <v>17259.96</v>
      </c>
      <c r="H9" s="250">
        <v>0</v>
      </c>
      <c r="I9" s="250">
        <v>0</v>
      </c>
      <c r="J9" s="250">
        <v>0</v>
      </c>
      <c r="L9" s="278"/>
      <c r="M9" s="278"/>
      <c r="N9" s="278"/>
      <c r="O9" s="278"/>
      <c r="P9" s="278"/>
      <c r="Q9" s="278"/>
      <c r="R9" s="278"/>
      <c r="S9" s="278"/>
      <c r="T9" s="278"/>
    </row>
    <row r="10" spans="1:20" ht="25.5" customHeight="1">
      <c r="A10" s="27">
        <v>312</v>
      </c>
      <c r="B10" s="27" t="s">
        <v>19</v>
      </c>
      <c r="C10" s="250">
        <f t="shared" si="0"/>
        <v>11718.61</v>
      </c>
      <c r="D10" s="254">
        <f>'JLP(R)FP-Ril 4.razina '!M36</f>
        <v>10618.61</v>
      </c>
      <c r="E10" s="254">
        <v>0</v>
      </c>
      <c r="F10" s="254">
        <v>0</v>
      </c>
      <c r="G10" s="254">
        <v>1100</v>
      </c>
      <c r="H10" s="254">
        <v>0</v>
      </c>
      <c r="I10" s="254">
        <v>0</v>
      </c>
      <c r="J10" s="254">
        <v>0</v>
      </c>
      <c r="L10" s="278"/>
      <c r="M10" s="278"/>
      <c r="N10" s="278"/>
      <c r="O10" s="278"/>
      <c r="P10" s="278"/>
      <c r="Q10" s="278"/>
      <c r="R10" s="278"/>
      <c r="S10" s="278"/>
      <c r="T10" s="278"/>
    </row>
    <row r="11" spans="1:20" ht="25.5" customHeight="1">
      <c r="A11" s="55">
        <v>313</v>
      </c>
      <c r="B11" s="55" t="s">
        <v>27</v>
      </c>
      <c r="C11" s="250">
        <f t="shared" si="0"/>
        <v>18669</v>
      </c>
      <c r="D11" s="127">
        <f>'JLP(R)FP-Ril 4.razina '!M38</f>
        <v>15821.16</v>
      </c>
      <c r="E11" s="127">
        <v>0</v>
      </c>
      <c r="F11" s="127">
        <v>0</v>
      </c>
      <c r="G11" s="127">
        <v>2847.84</v>
      </c>
      <c r="H11" s="127">
        <v>0</v>
      </c>
      <c r="I11" s="127">
        <v>0</v>
      </c>
      <c r="J11" s="127">
        <v>0</v>
      </c>
      <c r="L11" s="278"/>
      <c r="M11" s="278"/>
      <c r="N11" s="278"/>
      <c r="O11" s="278"/>
      <c r="P11" s="278"/>
      <c r="Q11" s="278"/>
      <c r="R11" s="278"/>
      <c r="S11" s="278"/>
      <c r="T11" s="278"/>
    </row>
    <row r="12" spans="1:20" ht="25.5" customHeight="1" thickBot="1">
      <c r="A12" s="25">
        <v>32</v>
      </c>
      <c r="B12" s="25" t="s">
        <v>20</v>
      </c>
      <c r="C12" s="61">
        <f t="shared" si="0"/>
        <v>34149.259999999995</v>
      </c>
      <c r="D12" s="61">
        <f t="shared" ref="D12:J12" si="2">SUM(D13:D17)</f>
        <v>24340.979999999996</v>
      </c>
      <c r="E12" s="61">
        <f t="shared" si="2"/>
        <v>4712.9500000000007</v>
      </c>
      <c r="F12" s="61">
        <f t="shared" si="2"/>
        <v>0</v>
      </c>
      <c r="G12" s="61">
        <f t="shared" si="2"/>
        <v>5095.33</v>
      </c>
      <c r="H12" s="61">
        <f t="shared" si="2"/>
        <v>0</v>
      </c>
      <c r="I12" s="61">
        <f t="shared" si="2"/>
        <v>0</v>
      </c>
      <c r="J12" s="61">
        <f t="shared" si="2"/>
        <v>0</v>
      </c>
      <c r="K12" s="12"/>
      <c r="L12" s="278"/>
      <c r="M12" s="278"/>
      <c r="N12" s="278"/>
      <c r="O12" s="278"/>
      <c r="P12" s="278"/>
      <c r="Q12" s="278"/>
      <c r="R12" s="278"/>
      <c r="S12" s="278"/>
      <c r="T12" s="278"/>
    </row>
    <row r="13" spans="1:20" ht="25.5" customHeight="1">
      <c r="A13" s="26">
        <v>321</v>
      </c>
      <c r="B13" s="36" t="s">
        <v>50</v>
      </c>
      <c r="C13" s="250">
        <f t="shared" si="0"/>
        <v>8492.68</v>
      </c>
      <c r="D13" s="250">
        <f>'JLP(R)FP-Ril 4.razina '!M41</f>
        <v>5786.34</v>
      </c>
      <c r="E13" s="250">
        <v>398.17</v>
      </c>
      <c r="F13" s="250">
        <v>0</v>
      </c>
      <c r="G13" s="250">
        <v>2308.17</v>
      </c>
      <c r="H13" s="250">
        <v>0</v>
      </c>
      <c r="I13" s="250">
        <v>0</v>
      </c>
      <c r="J13" s="250">
        <v>0</v>
      </c>
      <c r="L13" s="278"/>
      <c r="M13" s="278"/>
      <c r="N13" s="278"/>
      <c r="O13" s="278"/>
      <c r="P13" s="278"/>
      <c r="Q13" s="278"/>
      <c r="R13" s="278"/>
      <c r="S13" s="278"/>
      <c r="T13" s="278"/>
    </row>
    <row r="14" spans="1:20" ht="25.5" customHeight="1">
      <c r="A14" s="27">
        <v>322</v>
      </c>
      <c r="B14" s="37" t="s">
        <v>3</v>
      </c>
      <c r="C14" s="250">
        <f t="shared" si="0"/>
        <v>8892.43</v>
      </c>
      <c r="D14" s="388">
        <f>'JLP(R)FP-Ril 4.razina '!M46</f>
        <v>7167.03</v>
      </c>
      <c r="E14" s="388">
        <v>1260.8800000000001</v>
      </c>
      <c r="F14" s="254">
        <v>0</v>
      </c>
      <c r="G14" s="250">
        <f>'JLP(R)FP-Ril 4.razina '!H46</f>
        <v>464.52</v>
      </c>
      <c r="H14" s="250">
        <v>0</v>
      </c>
      <c r="I14" s="250">
        <v>0</v>
      </c>
      <c r="J14" s="250">
        <v>0</v>
      </c>
      <c r="L14" s="278"/>
      <c r="M14" s="278"/>
      <c r="N14" s="278"/>
      <c r="O14" s="278"/>
      <c r="P14" s="278"/>
      <c r="Q14" s="278"/>
      <c r="R14" s="278"/>
      <c r="S14" s="278"/>
      <c r="T14" s="278"/>
    </row>
    <row r="15" spans="1:20" ht="25.5" customHeight="1">
      <c r="A15" s="27">
        <v>323</v>
      </c>
      <c r="B15" s="27" t="s">
        <v>4</v>
      </c>
      <c r="C15" s="254">
        <f t="shared" si="0"/>
        <v>12304.67</v>
      </c>
      <c r="D15" s="254">
        <f>'JLP(R)FP-Ril 4.razina '!M52</f>
        <v>8560.6200000000008</v>
      </c>
      <c r="E15" s="254">
        <v>1554.13</v>
      </c>
      <c r="F15" s="127">
        <v>0</v>
      </c>
      <c r="G15" s="250">
        <f>'JLP(R)FP-Ril 4.razina '!H52</f>
        <v>2189.9199999999996</v>
      </c>
      <c r="H15" s="250">
        <v>0</v>
      </c>
      <c r="I15" s="250">
        <v>0</v>
      </c>
      <c r="J15" s="250">
        <v>0</v>
      </c>
      <c r="L15" s="278"/>
      <c r="M15" s="278"/>
      <c r="N15" s="278"/>
      <c r="O15" s="278"/>
      <c r="P15" s="278"/>
      <c r="Q15" s="278"/>
      <c r="R15" s="278"/>
      <c r="S15" s="278"/>
      <c r="T15" s="278"/>
    </row>
    <row r="16" spans="1:20" ht="25.5" customHeight="1">
      <c r="A16" s="27">
        <v>324</v>
      </c>
      <c r="B16" s="27" t="s">
        <v>28</v>
      </c>
      <c r="C16" s="250">
        <f t="shared" si="0"/>
        <v>398.17</v>
      </c>
      <c r="D16" s="254">
        <f>'JLP(R)FP-Ril 4.razina '!M62</f>
        <v>0</v>
      </c>
      <c r="E16" s="254">
        <v>398.17</v>
      </c>
      <c r="F16" s="250">
        <v>0</v>
      </c>
      <c r="G16" s="250">
        <f>'JLP(R)FP-Ril 4.razina '!H62</f>
        <v>0</v>
      </c>
      <c r="H16" s="250">
        <v>0</v>
      </c>
      <c r="I16" s="250">
        <v>0</v>
      </c>
      <c r="J16" s="250">
        <v>0</v>
      </c>
      <c r="L16" s="278"/>
      <c r="M16" s="278"/>
      <c r="N16" s="278"/>
      <c r="O16" s="278"/>
      <c r="P16" s="278"/>
      <c r="Q16" s="278"/>
      <c r="R16" s="278"/>
      <c r="S16" s="278"/>
      <c r="T16" s="278"/>
    </row>
    <row r="17" spans="1:20" ht="25.5" customHeight="1">
      <c r="A17" s="27">
        <v>329</v>
      </c>
      <c r="B17" s="37" t="s">
        <v>2</v>
      </c>
      <c r="C17" s="250">
        <f t="shared" si="0"/>
        <v>4061.3099999999995</v>
      </c>
      <c r="D17" s="254">
        <f>'JLP(R)FP-Ril 4.razina '!M64</f>
        <v>2826.99</v>
      </c>
      <c r="E17" s="254">
        <v>1101.5999999999999</v>
      </c>
      <c r="F17" s="250">
        <v>0</v>
      </c>
      <c r="G17" s="250">
        <f>'JLP(R)FP-Ril 4.razina '!H64</f>
        <v>132.72</v>
      </c>
      <c r="H17" s="250">
        <v>0</v>
      </c>
      <c r="I17" s="250">
        <v>0</v>
      </c>
      <c r="J17" s="250">
        <v>0</v>
      </c>
      <c r="L17" s="278"/>
      <c r="M17" s="278"/>
      <c r="N17" s="278"/>
      <c r="O17" s="278"/>
      <c r="P17" s="278"/>
      <c r="Q17" s="278"/>
      <c r="R17" s="278"/>
      <c r="S17" s="278"/>
      <c r="T17" s="278"/>
    </row>
    <row r="18" spans="1:20" ht="25.5" customHeight="1" thickBot="1">
      <c r="A18" s="25">
        <v>34</v>
      </c>
      <c r="B18" s="25" t="s">
        <v>5</v>
      </c>
      <c r="C18" s="61">
        <f>SUM(D18:J18)</f>
        <v>1254.23</v>
      </c>
      <c r="D18" s="61">
        <f t="shared" ref="D18:J18" si="3">D19</f>
        <v>796.34</v>
      </c>
      <c r="E18" s="61">
        <f t="shared" si="3"/>
        <v>199.08</v>
      </c>
      <c r="F18" s="61">
        <f t="shared" si="3"/>
        <v>26.55</v>
      </c>
      <c r="G18" s="61">
        <f t="shared" si="3"/>
        <v>232.26</v>
      </c>
      <c r="H18" s="61">
        <f t="shared" si="3"/>
        <v>0</v>
      </c>
      <c r="I18" s="61">
        <f t="shared" si="3"/>
        <v>0</v>
      </c>
      <c r="J18" s="61">
        <f t="shared" si="3"/>
        <v>0</v>
      </c>
      <c r="L18" s="278"/>
      <c r="M18" s="278"/>
      <c r="N18" s="278"/>
      <c r="O18" s="278"/>
      <c r="P18" s="278"/>
      <c r="Q18" s="278"/>
      <c r="R18" s="278"/>
      <c r="S18" s="278"/>
      <c r="T18" s="278"/>
    </row>
    <row r="19" spans="1:20" ht="25.5" customHeight="1">
      <c r="A19" s="26">
        <v>343</v>
      </c>
      <c r="B19" s="26" t="s">
        <v>6</v>
      </c>
      <c r="C19" s="250">
        <f>SUM(D19:J19)</f>
        <v>1254.23</v>
      </c>
      <c r="D19" s="250">
        <f>'JLP(R)FP-Ril 4.razina '!M71</f>
        <v>796.34</v>
      </c>
      <c r="E19" s="250">
        <v>199.08</v>
      </c>
      <c r="F19" s="250">
        <v>26.55</v>
      </c>
      <c r="G19" s="250">
        <f>'JLP(R)FP-Ril 4.razina '!H71</f>
        <v>232.26</v>
      </c>
      <c r="H19" s="250">
        <v>0</v>
      </c>
      <c r="I19" s="250">
        <v>0</v>
      </c>
      <c r="J19" s="250">
        <v>0</v>
      </c>
      <c r="K19" s="13"/>
      <c r="L19" s="278"/>
      <c r="M19" s="278"/>
      <c r="N19" s="278"/>
      <c r="O19" s="278"/>
      <c r="P19" s="278"/>
      <c r="Q19" s="278"/>
      <c r="R19" s="278"/>
      <c r="S19" s="278"/>
      <c r="T19" s="278"/>
    </row>
    <row r="20" spans="1:20" ht="42" customHeight="1" thickBot="1">
      <c r="A20" s="25">
        <v>42</v>
      </c>
      <c r="B20" s="39" t="s">
        <v>22</v>
      </c>
      <c r="C20" s="61">
        <f>SUM(D20:J20)</f>
        <v>40480.450000000004</v>
      </c>
      <c r="D20" s="61">
        <f t="shared" ref="D20:J20" si="4">SUM(D21:D22)</f>
        <v>13272.29</v>
      </c>
      <c r="E20" s="61">
        <f t="shared" si="4"/>
        <v>2586.8000000000002</v>
      </c>
      <c r="F20" s="61">
        <f t="shared" si="4"/>
        <v>0</v>
      </c>
      <c r="G20" s="61">
        <f>SUM(G21:G22)</f>
        <v>20639.68</v>
      </c>
      <c r="H20" s="61">
        <f t="shared" si="4"/>
        <v>3981.68</v>
      </c>
      <c r="I20" s="61">
        <f t="shared" si="4"/>
        <v>0</v>
      </c>
      <c r="J20" s="61">
        <f t="shared" si="4"/>
        <v>0</v>
      </c>
      <c r="L20" s="278"/>
      <c r="M20" s="278"/>
      <c r="N20" s="278"/>
      <c r="O20" s="278"/>
      <c r="P20" s="278"/>
      <c r="Q20" s="278"/>
      <c r="R20" s="278"/>
      <c r="S20" s="278"/>
      <c r="T20" s="278"/>
    </row>
    <row r="21" spans="1:20" ht="25.5" customHeight="1">
      <c r="A21" s="56">
        <v>422</v>
      </c>
      <c r="B21" s="57" t="s">
        <v>23</v>
      </c>
      <c r="C21" s="250">
        <f>SUM(D21:J21)</f>
        <v>5308.91</v>
      </c>
      <c r="D21" s="259">
        <f>'JLP(R)FP-Ril 4.razina '!M76</f>
        <v>2654.46</v>
      </c>
      <c r="E21" s="259">
        <v>1000</v>
      </c>
      <c r="F21" s="127">
        <v>0</v>
      </c>
      <c r="G21" s="259">
        <v>1654.45</v>
      </c>
      <c r="H21" s="259">
        <v>0</v>
      </c>
      <c r="I21" s="250">
        <v>0</v>
      </c>
      <c r="J21" s="250">
        <v>0</v>
      </c>
      <c r="L21" s="278"/>
      <c r="M21" s="278"/>
      <c r="N21" s="278"/>
      <c r="O21" s="278"/>
      <c r="P21" s="278"/>
      <c r="Q21" s="278"/>
      <c r="R21" s="278"/>
      <c r="S21" s="278"/>
      <c r="T21" s="278"/>
    </row>
    <row r="22" spans="1:20" ht="25.5" customHeight="1">
      <c r="A22" s="27">
        <v>424</v>
      </c>
      <c r="B22" s="38" t="s">
        <v>24</v>
      </c>
      <c r="C22" s="250">
        <f>SUM(D22:J22)</f>
        <v>35171.54</v>
      </c>
      <c r="D22" s="254">
        <f>'JLP(R)FP-Ril 4.razina '!M81</f>
        <v>10617.83</v>
      </c>
      <c r="E22" s="254">
        <v>1586.8</v>
      </c>
      <c r="F22" s="250">
        <v>0</v>
      </c>
      <c r="G22" s="250">
        <v>18985.23</v>
      </c>
      <c r="H22" s="250">
        <v>3981.68</v>
      </c>
      <c r="I22" s="250">
        <v>0</v>
      </c>
      <c r="J22" s="250">
        <v>0</v>
      </c>
      <c r="L22" s="278"/>
      <c r="M22" s="278"/>
      <c r="N22" s="278"/>
      <c r="O22" s="278"/>
      <c r="P22" s="278"/>
      <c r="Q22" s="278"/>
      <c r="R22" s="278"/>
      <c r="S22" s="278"/>
      <c r="T22" s="278"/>
    </row>
    <row r="23" spans="1:20" ht="25.5" customHeight="1">
      <c r="A23" s="110"/>
      <c r="B23" s="111" t="s">
        <v>26</v>
      </c>
      <c r="C23" s="112">
        <f>C20+C18+C12+C8</f>
        <v>219417.03</v>
      </c>
      <c r="D23" s="112">
        <f>D20+D18+D12+D8</f>
        <v>160734.90000000002</v>
      </c>
      <c r="E23" s="112">
        <f>E20+E18+E12+E8</f>
        <v>7498.8300000000008</v>
      </c>
      <c r="F23" s="112">
        <f>F20+F18+F12+F8</f>
        <v>26.55</v>
      </c>
      <c r="G23" s="112">
        <f>G8+G12+G18+G20</f>
        <v>47175.069999999992</v>
      </c>
      <c r="H23" s="112">
        <f>H8+H12+H18+H20</f>
        <v>3981.68</v>
      </c>
      <c r="I23" s="112">
        <f>I8+I12+I18+I20</f>
        <v>0</v>
      </c>
      <c r="J23" s="112">
        <f>J8+J12+J18+J20</f>
        <v>0</v>
      </c>
      <c r="L23" s="278"/>
      <c r="M23" s="278"/>
      <c r="N23" s="278"/>
      <c r="O23" s="278"/>
      <c r="P23" s="278"/>
      <c r="Q23" s="278"/>
      <c r="R23" s="278"/>
      <c r="S23" s="278"/>
      <c r="T23" s="278"/>
    </row>
    <row r="24" spans="1:20" ht="25.5" customHeight="1">
      <c r="A24" s="96"/>
      <c r="B24" s="97"/>
      <c r="C24" s="98"/>
      <c r="D24" s="99"/>
      <c r="E24" s="99"/>
      <c r="F24" s="99"/>
      <c r="G24" s="99"/>
      <c r="H24" s="99"/>
      <c r="I24" s="99"/>
      <c r="J24" s="99"/>
      <c r="L24" s="278"/>
      <c r="M24" s="278"/>
      <c r="N24" s="278"/>
      <c r="O24" s="278"/>
      <c r="P24" s="278"/>
      <c r="Q24" s="278"/>
      <c r="R24" s="278"/>
      <c r="S24" s="278"/>
      <c r="T24" s="278"/>
    </row>
    <row r="25" spans="1:20" ht="25.5" customHeight="1">
      <c r="A25" s="41"/>
      <c r="B25" s="42"/>
      <c r="C25" s="43"/>
      <c r="D25" s="45"/>
      <c r="E25" s="43"/>
      <c r="F25" s="43"/>
      <c r="G25" s="44"/>
      <c r="H25" s="44"/>
      <c r="I25" s="44"/>
      <c r="J25" s="78"/>
      <c r="K25" s="1"/>
    </row>
    <row r="26" spans="1:20" ht="25.5" customHeight="1">
      <c r="A26" s="377"/>
      <c r="B26" s="46"/>
      <c r="C26" s="47"/>
      <c r="D26" s="43"/>
      <c r="E26" s="43"/>
      <c r="F26" s="43"/>
      <c r="G26" s="43"/>
      <c r="H26" s="43"/>
      <c r="I26" s="550"/>
      <c r="J26" s="550"/>
      <c r="K26" s="1"/>
    </row>
    <row r="27" spans="1:20" ht="25.5" customHeight="1">
      <c r="A27" s="378"/>
      <c r="B27" s="47"/>
      <c r="C27" s="47"/>
      <c r="D27" s="43"/>
      <c r="E27" s="43"/>
      <c r="F27" s="43"/>
      <c r="G27" s="43"/>
      <c r="H27" s="43"/>
      <c r="I27" s="582"/>
      <c r="J27" s="582"/>
      <c r="K27" s="1"/>
    </row>
    <row r="28" spans="1:20" ht="25.5" customHeight="1">
      <c r="A28" s="2"/>
      <c r="B28" s="3"/>
      <c r="C28" s="5"/>
      <c r="D28" s="4"/>
      <c r="E28" s="5"/>
      <c r="F28" s="5"/>
      <c r="G28" s="5"/>
      <c r="H28" s="5"/>
      <c r="I28" s="553"/>
      <c r="J28" s="553"/>
      <c r="K28" s="1"/>
      <c r="O28" s="552"/>
      <c r="P28" s="552"/>
    </row>
    <row r="29" spans="1:20" ht="25.5" customHeight="1">
      <c r="D29" s="1"/>
      <c r="E29" s="1"/>
      <c r="F29" s="1"/>
      <c r="G29" s="1"/>
      <c r="H29" s="1"/>
      <c r="I29" s="1"/>
      <c r="J29" s="1"/>
      <c r="K29" s="1"/>
    </row>
  </sheetData>
  <mergeCells count="8">
    <mergeCell ref="O28:P28"/>
    <mergeCell ref="I26:J26"/>
    <mergeCell ref="I27:J27"/>
    <mergeCell ref="A1:C1"/>
    <mergeCell ref="A2:J2"/>
    <mergeCell ref="H1:I1"/>
    <mergeCell ref="I28:J28"/>
    <mergeCell ref="L6:T6"/>
  </mergeCells>
  <pageMargins left="0.74803149606299213" right="0.74803149606299213" top="0.98425196850393704" bottom="0.98425196850393704" header="0.51181102362204722" footer="0.51181102362204722"/>
  <pageSetup paperSize="9" scale="58" fitToWidth="0" orientation="landscape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28"/>
  <sheetViews>
    <sheetView tabSelected="1" workbookViewId="0">
      <selection activeCell="D23" sqref="D23"/>
    </sheetView>
  </sheetViews>
  <sheetFormatPr defaultColWidth="20.7109375" defaultRowHeight="20.100000000000001" customHeight="1"/>
  <cols>
    <col min="1" max="1" width="20.7109375" style="14" customWidth="1"/>
    <col min="2" max="2" width="23.85546875" style="15" customWidth="1"/>
    <col min="3" max="7" width="20.7109375" style="6" customWidth="1"/>
    <col min="8" max="8" width="15.42578125" style="6" customWidth="1"/>
    <col min="9" max="9" width="13.42578125" style="6" customWidth="1"/>
    <col min="10" max="10" width="13.28515625" style="6" customWidth="1"/>
    <col min="11" max="16384" width="20.7109375" style="6"/>
  </cols>
  <sheetData>
    <row r="1" spans="1:20" ht="20.100000000000001" customHeight="1" thickBot="1">
      <c r="A1" s="532"/>
      <c r="B1" s="532"/>
      <c r="C1" s="532"/>
      <c r="H1" s="538" t="s">
        <v>12</v>
      </c>
      <c r="I1" s="540"/>
      <c r="K1" s="7"/>
    </row>
    <row r="2" spans="1:20" ht="20.100000000000001" customHeight="1">
      <c r="A2" s="556" t="s">
        <v>230</v>
      </c>
      <c r="B2" s="557"/>
      <c r="C2" s="557"/>
      <c r="D2" s="557"/>
      <c r="E2" s="557"/>
      <c r="F2" s="557"/>
      <c r="G2" s="557"/>
      <c r="H2" s="557"/>
      <c r="I2" s="557"/>
      <c r="J2" s="557"/>
      <c r="K2" s="7"/>
    </row>
    <row r="3" spans="1:20" ht="20.100000000000001" customHeight="1">
      <c r="A3" s="17" t="s">
        <v>13</v>
      </c>
      <c r="B3" s="5"/>
      <c r="C3" s="5"/>
      <c r="D3" s="16"/>
      <c r="E3" s="16"/>
      <c r="F3" s="16"/>
      <c r="G3" s="16"/>
      <c r="H3" s="16"/>
      <c r="I3" s="16"/>
      <c r="J3" s="16"/>
    </row>
    <row r="4" spans="1:20" ht="20.100000000000001" customHeight="1">
      <c r="A4" s="18" t="s">
        <v>154</v>
      </c>
      <c r="B4" s="19"/>
      <c r="C4" s="19"/>
      <c r="D4" s="16"/>
      <c r="E4" s="16"/>
      <c r="F4" s="16"/>
      <c r="G4" s="16"/>
      <c r="H4" s="16"/>
      <c r="I4" s="16"/>
      <c r="J4" s="16"/>
    </row>
    <row r="5" spans="1:20" ht="20.100000000000001" customHeight="1">
      <c r="A5" s="20"/>
      <c r="B5" s="16"/>
      <c r="C5" s="16"/>
      <c r="D5" s="16"/>
      <c r="E5" s="16"/>
      <c r="F5" s="16"/>
      <c r="G5" s="16"/>
      <c r="H5" s="16"/>
      <c r="I5" s="16"/>
      <c r="J5" s="16"/>
    </row>
    <row r="6" spans="1:20" s="8" customFormat="1" ht="20.100000000000001" customHeight="1" thickBot="1">
      <c r="A6" s="49" t="s">
        <v>16</v>
      </c>
      <c r="B6" s="44"/>
      <c r="C6" s="47" t="s">
        <v>184</v>
      </c>
      <c r="D6" s="362"/>
      <c r="E6" s="50"/>
      <c r="F6" s="50"/>
      <c r="G6" s="47"/>
      <c r="H6" s="47"/>
      <c r="I6" s="51"/>
      <c r="J6" s="51"/>
      <c r="L6" s="549"/>
      <c r="M6" s="549"/>
      <c r="N6" s="549"/>
      <c r="O6" s="549"/>
      <c r="P6" s="549"/>
      <c r="Q6" s="549"/>
      <c r="R6" s="549"/>
      <c r="S6" s="549"/>
      <c r="T6" s="549"/>
    </row>
    <row r="7" spans="1:20" ht="86.25" customHeight="1">
      <c r="A7" s="113" t="s">
        <v>17</v>
      </c>
      <c r="B7" s="114" t="s">
        <v>0</v>
      </c>
      <c r="C7" s="115" t="s">
        <v>216</v>
      </c>
      <c r="D7" s="115" t="s">
        <v>9</v>
      </c>
      <c r="E7" s="115" t="s">
        <v>8</v>
      </c>
      <c r="F7" s="115" t="s">
        <v>32</v>
      </c>
      <c r="G7" s="115" t="s">
        <v>11</v>
      </c>
      <c r="H7" s="115" t="s">
        <v>1</v>
      </c>
      <c r="I7" s="115" t="s">
        <v>10</v>
      </c>
      <c r="J7" s="115" t="s">
        <v>25</v>
      </c>
      <c r="L7" s="352"/>
      <c r="M7" s="352"/>
      <c r="N7" s="352"/>
      <c r="O7" s="352"/>
      <c r="P7" s="352"/>
      <c r="Q7" s="352"/>
      <c r="R7" s="352"/>
      <c r="S7" s="352"/>
      <c r="T7" s="352"/>
    </row>
    <row r="8" spans="1:20" ht="20.100000000000001" customHeight="1" thickBot="1">
      <c r="A8" s="25">
        <v>31</v>
      </c>
      <c r="B8" s="25" t="s">
        <v>7</v>
      </c>
      <c r="C8" s="61">
        <f t="shared" ref="C8:C16" si="0">SUM(D8:J8)</f>
        <v>144122.29</v>
      </c>
      <c r="D8" s="61">
        <f t="shared" ref="D8:J8" si="1">SUM(D9:D11)</f>
        <v>122829.89000000001</v>
      </c>
      <c r="E8" s="61">
        <f t="shared" si="1"/>
        <v>0</v>
      </c>
      <c r="F8" s="61">
        <f t="shared" si="1"/>
        <v>0</v>
      </c>
      <c r="G8" s="61">
        <f t="shared" si="1"/>
        <v>21292.400000000001</v>
      </c>
      <c r="H8" s="61">
        <f t="shared" si="1"/>
        <v>0</v>
      </c>
      <c r="I8" s="61">
        <f t="shared" si="1"/>
        <v>0</v>
      </c>
      <c r="J8" s="61">
        <f t="shared" si="1"/>
        <v>0</v>
      </c>
      <c r="L8" s="278"/>
      <c r="M8" s="278"/>
      <c r="N8" s="278"/>
      <c r="O8" s="278"/>
      <c r="P8" s="278"/>
      <c r="Q8" s="278"/>
      <c r="R8" s="278"/>
      <c r="S8" s="278"/>
      <c r="T8" s="278"/>
    </row>
    <row r="9" spans="1:20" ht="20.100000000000001" customHeight="1">
      <c r="A9" s="26">
        <v>311</v>
      </c>
      <c r="B9" s="26" t="s">
        <v>21</v>
      </c>
      <c r="C9" s="250">
        <f t="shared" si="0"/>
        <v>113651.16</v>
      </c>
      <c r="D9" s="250">
        <f>'JLP(R)FP-Ril 4.razina '!O34</f>
        <v>96318.6</v>
      </c>
      <c r="E9" s="250">
        <v>0</v>
      </c>
      <c r="F9" s="250">
        <v>0</v>
      </c>
      <c r="G9" s="250">
        <v>17332.560000000001</v>
      </c>
      <c r="H9" s="250">
        <v>0</v>
      </c>
      <c r="I9" s="250">
        <v>0</v>
      </c>
      <c r="J9" s="250">
        <v>0</v>
      </c>
      <c r="L9" s="278"/>
      <c r="M9" s="278"/>
      <c r="N9" s="278"/>
      <c r="O9" s="278"/>
      <c r="P9" s="278"/>
      <c r="Q9" s="278"/>
      <c r="R9" s="278"/>
      <c r="S9" s="278"/>
      <c r="T9" s="278"/>
    </row>
    <row r="10" spans="1:20" ht="20.100000000000001" customHeight="1">
      <c r="A10" s="27">
        <v>312</v>
      </c>
      <c r="B10" s="27" t="s">
        <v>19</v>
      </c>
      <c r="C10" s="250">
        <f t="shared" si="0"/>
        <v>11718.61</v>
      </c>
      <c r="D10" s="254">
        <f>'JLP(R)FP-Ril 4.razina '!O36</f>
        <v>10618.61</v>
      </c>
      <c r="E10" s="254">
        <v>0</v>
      </c>
      <c r="F10" s="254">
        <v>0</v>
      </c>
      <c r="G10" s="254">
        <v>1100</v>
      </c>
      <c r="H10" s="254">
        <v>0</v>
      </c>
      <c r="I10" s="250">
        <v>0</v>
      </c>
      <c r="J10" s="250">
        <v>0</v>
      </c>
      <c r="L10" s="278"/>
      <c r="M10" s="278"/>
      <c r="N10" s="278"/>
      <c r="O10" s="278"/>
      <c r="P10" s="278"/>
      <c r="Q10" s="278"/>
      <c r="R10" s="278"/>
      <c r="S10" s="278"/>
      <c r="T10" s="278"/>
    </row>
    <row r="11" spans="1:20" ht="20.100000000000001" customHeight="1">
      <c r="A11" s="55">
        <v>313</v>
      </c>
      <c r="B11" s="55" t="s">
        <v>27</v>
      </c>
      <c r="C11" s="250">
        <f t="shared" si="0"/>
        <v>18752.52</v>
      </c>
      <c r="D11" s="127">
        <f>'JLP(R)FP-Ril 4.razina '!O38</f>
        <v>15892.68</v>
      </c>
      <c r="E11" s="127">
        <v>0</v>
      </c>
      <c r="F11" s="127">
        <v>0</v>
      </c>
      <c r="G11" s="127">
        <v>2859.84</v>
      </c>
      <c r="H11" s="127">
        <v>0</v>
      </c>
      <c r="I11" s="250">
        <v>0</v>
      </c>
      <c r="J11" s="250">
        <v>0</v>
      </c>
      <c r="L11" s="278"/>
      <c r="M11" s="278"/>
      <c r="N11" s="278"/>
      <c r="O11" s="278"/>
      <c r="P11" s="278"/>
      <c r="Q11" s="278"/>
      <c r="R11" s="278"/>
      <c r="S11" s="278"/>
      <c r="T11" s="278"/>
    </row>
    <row r="12" spans="1:20" ht="20.100000000000001" customHeight="1" thickBot="1">
      <c r="A12" s="25">
        <v>32</v>
      </c>
      <c r="B12" s="25" t="s">
        <v>20</v>
      </c>
      <c r="C12" s="61">
        <f t="shared" si="0"/>
        <v>34149.259999999995</v>
      </c>
      <c r="D12" s="61">
        <f t="shared" ref="D12:J12" si="2">SUM(D13:D17)</f>
        <v>24350.979999999996</v>
      </c>
      <c r="E12" s="61">
        <f t="shared" si="2"/>
        <v>4712.9500000000007</v>
      </c>
      <c r="F12" s="61">
        <f t="shared" si="2"/>
        <v>0</v>
      </c>
      <c r="G12" s="61">
        <f t="shared" si="2"/>
        <v>5085.3300000000008</v>
      </c>
      <c r="H12" s="61">
        <f t="shared" si="2"/>
        <v>0</v>
      </c>
      <c r="I12" s="61">
        <f t="shared" si="2"/>
        <v>0</v>
      </c>
      <c r="J12" s="61">
        <f t="shared" si="2"/>
        <v>0</v>
      </c>
      <c r="L12" s="278"/>
      <c r="M12" s="278"/>
      <c r="N12" s="278"/>
      <c r="O12" s="278"/>
      <c r="P12" s="278"/>
      <c r="Q12" s="278"/>
      <c r="R12" s="278"/>
      <c r="S12" s="278"/>
      <c r="T12" s="278"/>
    </row>
    <row r="13" spans="1:20" ht="29.25" customHeight="1">
      <c r="A13" s="26">
        <v>321</v>
      </c>
      <c r="B13" s="36" t="s">
        <v>50</v>
      </c>
      <c r="C13" s="250">
        <f t="shared" si="0"/>
        <v>8492.68</v>
      </c>
      <c r="D13" s="250">
        <f>'JLP(R)FP-Ril 4.razina '!O41</f>
        <v>5796.34</v>
      </c>
      <c r="E13" s="250">
        <v>398.17</v>
      </c>
      <c r="F13" s="250">
        <v>0</v>
      </c>
      <c r="G13" s="250">
        <v>2298.17</v>
      </c>
      <c r="H13" s="250">
        <v>0</v>
      </c>
      <c r="I13" s="250">
        <v>0</v>
      </c>
      <c r="J13" s="250">
        <v>0</v>
      </c>
      <c r="L13" s="278"/>
      <c r="M13" s="278"/>
      <c r="N13" s="278"/>
      <c r="O13" s="278"/>
      <c r="P13" s="278"/>
      <c r="Q13" s="278"/>
      <c r="R13" s="278"/>
      <c r="S13" s="278"/>
      <c r="T13" s="278"/>
    </row>
    <row r="14" spans="1:20" ht="32.25" customHeight="1">
      <c r="A14" s="27">
        <v>322</v>
      </c>
      <c r="B14" s="37" t="s">
        <v>3</v>
      </c>
      <c r="C14" s="250">
        <f t="shared" si="0"/>
        <v>8892.43</v>
      </c>
      <c r="D14" s="254">
        <f>'JLP(R)FP-Ril 4.razina '!O46</f>
        <v>7167.03</v>
      </c>
      <c r="E14" s="254">
        <v>1260.8800000000001</v>
      </c>
      <c r="F14" s="254">
        <v>0</v>
      </c>
      <c r="G14" s="254">
        <v>464.52</v>
      </c>
      <c r="H14" s="254">
        <v>0</v>
      </c>
      <c r="I14" s="250">
        <v>0</v>
      </c>
      <c r="J14" s="250">
        <v>0</v>
      </c>
      <c r="L14" s="278"/>
      <c r="M14" s="278"/>
      <c r="N14" s="278"/>
      <c r="O14" s="278"/>
      <c r="P14" s="278"/>
      <c r="Q14" s="278"/>
      <c r="R14" s="278"/>
      <c r="S14" s="278"/>
      <c r="T14" s="278"/>
    </row>
    <row r="15" spans="1:20" ht="20.100000000000001" customHeight="1">
      <c r="A15" s="27">
        <v>323</v>
      </c>
      <c r="B15" s="27" t="s">
        <v>4</v>
      </c>
      <c r="C15" s="254">
        <f t="shared" si="0"/>
        <v>12304.67</v>
      </c>
      <c r="D15" s="254">
        <f>'JLP(R)FP-Ril 4.razina '!O52</f>
        <v>8560.6200000000008</v>
      </c>
      <c r="E15" s="254">
        <v>1554.13</v>
      </c>
      <c r="F15" s="254">
        <v>0</v>
      </c>
      <c r="G15" s="254">
        <v>2189.92</v>
      </c>
      <c r="H15" s="254">
        <v>0</v>
      </c>
      <c r="I15" s="250">
        <v>0</v>
      </c>
      <c r="J15" s="250">
        <v>0</v>
      </c>
      <c r="L15" s="278"/>
      <c r="M15" s="278"/>
      <c r="N15" s="278"/>
      <c r="O15" s="278"/>
      <c r="P15" s="278"/>
      <c r="Q15" s="278"/>
      <c r="R15" s="278"/>
      <c r="S15" s="278"/>
      <c r="T15" s="278"/>
    </row>
    <row r="16" spans="1:20" ht="20.100000000000001" customHeight="1">
      <c r="A16" s="27">
        <v>324</v>
      </c>
      <c r="B16" s="27" t="s">
        <v>28</v>
      </c>
      <c r="C16" s="250">
        <f t="shared" si="0"/>
        <v>398.17</v>
      </c>
      <c r="D16" s="254">
        <f>'JLP(R)FP-Ril 4.razina '!O62</f>
        <v>0</v>
      </c>
      <c r="E16" s="254">
        <v>398.17</v>
      </c>
      <c r="F16" s="254">
        <v>0</v>
      </c>
      <c r="G16" s="254">
        <v>0</v>
      </c>
      <c r="H16" s="254">
        <v>0</v>
      </c>
      <c r="I16" s="250">
        <v>0</v>
      </c>
      <c r="J16" s="250">
        <v>0</v>
      </c>
      <c r="L16" s="278"/>
      <c r="M16" s="278"/>
      <c r="N16" s="278"/>
      <c r="O16" s="278"/>
      <c r="P16" s="278"/>
      <c r="Q16" s="278"/>
      <c r="R16" s="278"/>
      <c r="S16" s="278"/>
      <c r="T16" s="278"/>
    </row>
    <row r="17" spans="1:20" ht="28.5" customHeight="1">
      <c r="A17" s="27">
        <v>329</v>
      </c>
      <c r="B17" s="37" t="s">
        <v>2</v>
      </c>
      <c r="C17" s="254">
        <f t="shared" ref="C17:C22" si="3">SUM(D17:J17)</f>
        <v>4061.3099999999995</v>
      </c>
      <c r="D17" s="254">
        <f>'JLP(R)FP-Ril 4.razina '!O64</f>
        <v>2826.99</v>
      </c>
      <c r="E17" s="254">
        <v>1101.5999999999999</v>
      </c>
      <c r="F17" s="254">
        <v>0</v>
      </c>
      <c r="G17" s="254">
        <v>132.72</v>
      </c>
      <c r="H17" s="254">
        <v>0</v>
      </c>
      <c r="I17" s="250">
        <v>0</v>
      </c>
      <c r="J17" s="250">
        <v>0</v>
      </c>
      <c r="L17" s="278"/>
      <c r="M17" s="278"/>
      <c r="N17" s="278"/>
      <c r="O17" s="278"/>
      <c r="P17" s="278"/>
      <c r="Q17" s="278"/>
      <c r="R17" s="278"/>
      <c r="S17" s="278"/>
      <c r="T17" s="278"/>
    </row>
    <row r="18" spans="1:20" ht="20.100000000000001" customHeight="1" thickBot="1">
      <c r="A18" s="25">
        <v>34</v>
      </c>
      <c r="B18" s="25" t="s">
        <v>5</v>
      </c>
      <c r="C18" s="61">
        <f t="shared" si="3"/>
        <v>1254.23</v>
      </c>
      <c r="D18" s="61">
        <f t="shared" ref="D18:J18" si="4">D19</f>
        <v>796.34</v>
      </c>
      <c r="E18" s="61">
        <f t="shared" si="4"/>
        <v>199.08</v>
      </c>
      <c r="F18" s="61">
        <f t="shared" si="4"/>
        <v>26.55</v>
      </c>
      <c r="G18" s="61">
        <f t="shared" si="4"/>
        <v>232.26</v>
      </c>
      <c r="H18" s="61">
        <f t="shared" si="4"/>
        <v>0</v>
      </c>
      <c r="I18" s="61">
        <f t="shared" si="4"/>
        <v>0</v>
      </c>
      <c r="J18" s="61">
        <f t="shared" si="4"/>
        <v>0</v>
      </c>
      <c r="L18" s="278"/>
      <c r="M18" s="278"/>
      <c r="N18" s="278"/>
      <c r="O18" s="278"/>
      <c r="P18" s="278"/>
      <c r="Q18" s="278"/>
      <c r="R18" s="278"/>
      <c r="S18" s="278"/>
      <c r="T18" s="278"/>
    </row>
    <row r="19" spans="1:20" ht="20.100000000000001" customHeight="1">
      <c r="A19" s="26">
        <v>343</v>
      </c>
      <c r="B19" s="26" t="s">
        <v>6</v>
      </c>
      <c r="C19" s="250">
        <f t="shared" si="3"/>
        <v>1254.23</v>
      </c>
      <c r="D19" s="250">
        <f>'JLP(R)FP-Ril 4.razina '!O71</f>
        <v>796.34</v>
      </c>
      <c r="E19" s="250">
        <v>199.08</v>
      </c>
      <c r="F19" s="250">
        <v>26.55</v>
      </c>
      <c r="G19" s="250">
        <v>232.26</v>
      </c>
      <c r="H19" s="250">
        <v>0</v>
      </c>
      <c r="I19" s="250">
        <v>0</v>
      </c>
      <c r="J19" s="250">
        <v>0</v>
      </c>
      <c r="L19" s="278"/>
      <c r="M19" s="278"/>
      <c r="N19" s="278"/>
      <c r="O19" s="278"/>
      <c r="P19" s="278"/>
      <c r="Q19" s="278"/>
      <c r="R19" s="278"/>
      <c r="S19" s="278"/>
      <c r="T19" s="278"/>
    </row>
    <row r="20" spans="1:20" ht="38.25" customHeight="1" thickBot="1">
      <c r="A20" s="25">
        <v>42</v>
      </c>
      <c r="B20" s="39" t="s">
        <v>22</v>
      </c>
      <c r="C20" s="61">
        <f t="shared" si="3"/>
        <v>40480.450000000004</v>
      </c>
      <c r="D20" s="61">
        <f t="shared" ref="D20:J20" si="5">SUM(D21:D22)</f>
        <v>13272.29</v>
      </c>
      <c r="E20" s="61">
        <f t="shared" si="5"/>
        <v>2586.8000000000002</v>
      </c>
      <c r="F20" s="61">
        <f t="shared" si="5"/>
        <v>0</v>
      </c>
      <c r="G20" s="61">
        <f t="shared" si="5"/>
        <v>20639.68</v>
      </c>
      <c r="H20" s="61">
        <f t="shared" si="5"/>
        <v>3981.68</v>
      </c>
      <c r="I20" s="61">
        <f t="shared" si="5"/>
        <v>0</v>
      </c>
      <c r="J20" s="61">
        <f t="shared" si="5"/>
        <v>0</v>
      </c>
      <c r="L20" s="278"/>
      <c r="M20" s="278"/>
      <c r="N20" s="278"/>
      <c r="O20" s="278"/>
      <c r="P20" s="278"/>
      <c r="Q20" s="278"/>
      <c r="R20" s="278"/>
      <c r="S20" s="278"/>
      <c r="T20" s="278"/>
    </row>
    <row r="21" spans="1:20" ht="20.100000000000001" customHeight="1">
      <c r="A21" s="56">
        <v>422</v>
      </c>
      <c r="B21" s="57" t="s">
        <v>23</v>
      </c>
      <c r="C21" s="250">
        <f t="shared" si="3"/>
        <v>5308.91</v>
      </c>
      <c r="D21" s="259">
        <f>'JLP(R)FP-Ril 4.razina '!O76</f>
        <v>2654.46</v>
      </c>
      <c r="E21" s="259">
        <v>1000</v>
      </c>
      <c r="F21" s="259">
        <v>0</v>
      </c>
      <c r="G21" s="259">
        <v>1654.45</v>
      </c>
      <c r="H21" s="259">
        <v>0</v>
      </c>
      <c r="I21" s="250">
        <v>0</v>
      </c>
      <c r="J21" s="250">
        <v>0</v>
      </c>
      <c r="L21" s="278"/>
      <c r="M21" s="278"/>
      <c r="N21" s="278"/>
      <c r="O21" s="278"/>
      <c r="P21" s="278"/>
      <c r="Q21" s="278"/>
      <c r="R21" s="278"/>
      <c r="S21" s="278"/>
      <c r="T21" s="278"/>
    </row>
    <row r="22" spans="1:20" ht="20.100000000000001" customHeight="1">
      <c r="A22" s="27">
        <v>424</v>
      </c>
      <c r="B22" s="38" t="s">
        <v>24</v>
      </c>
      <c r="C22" s="250">
        <f t="shared" si="3"/>
        <v>35171.54</v>
      </c>
      <c r="D22" s="254">
        <f>'JLP(R)FP-Ril 4.razina '!O81</f>
        <v>10617.83</v>
      </c>
      <c r="E22" s="254">
        <v>1586.8</v>
      </c>
      <c r="F22" s="254">
        <v>0</v>
      </c>
      <c r="G22" s="254">
        <v>18985.23</v>
      </c>
      <c r="H22" s="254">
        <v>3981.68</v>
      </c>
      <c r="I22" s="250">
        <v>0</v>
      </c>
      <c r="J22" s="250">
        <v>0</v>
      </c>
      <c r="L22" s="278"/>
      <c r="M22" s="278"/>
      <c r="N22" s="278"/>
      <c r="O22" s="278"/>
      <c r="P22" s="278"/>
      <c r="Q22" s="278"/>
      <c r="R22" s="278"/>
      <c r="S22" s="278"/>
      <c r="T22" s="278"/>
    </row>
    <row r="23" spans="1:20" ht="20.100000000000001" customHeight="1">
      <c r="A23" s="110"/>
      <c r="B23" s="111" t="s">
        <v>26</v>
      </c>
      <c r="C23" s="112">
        <f>C20+C18+C12+C8</f>
        <v>220006.23</v>
      </c>
      <c r="D23" s="112">
        <f>D20+D18+D12+D8</f>
        <v>161249.5</v>
      </c>
      <c r="E23" s="112">
        <f>E20+E18+E12+E8</f>
        <v>7498.8300000000008</v>
      </c>
      <c r="F23" s="112">
        <f>F20+F18+F12+F8</f>
        <v>26.55</v>
      </c>
      <c r="G23" s="112">
        <f>G8+G12+G18+G20</f>
        <v>47249.67</v>
      </c>
      <c r="H23" s="112">
        <f>H8+H12+H18+H20</f>
        <v>3981.68</v>
      </c>
      <c r="I23" s="112">
        <f>I8+I12+I18+I20</f>
        <v>0</v>
      </c>
      <c r="J23" s="112">
        <f>J8+J12+J18+J20</f>
        <v>0</v>
      </c>
      <c r="L23" s="278"/>
      <c r="M23" s="278"/>
      <c r="N23" s="278"/>
      <c r="O23" s="278"/>
      <c r="P23" s="278"/>
      <c r="Q23" s="278"/>
      <c r="R23" s="278"/>
      <c r="S23" s="278"/>
      <c r="T23" s="278"/>
    </row>
    <row r="24" spans="1:20" ht="20.100000000000001" customHeight="1">
      <c r="A24" s="96"/>
      <c r="B24" s="97"/>
      <c r="C24" s="98"/>
      <c r="D24" s="99"/>
      <c r="E24" s="99"/>
      <c r="F24" s="99"/>
      <c r="G24" s="99"/>
      <c r="H24" s="99"/>
      <c r="I24" s="99"/>
      <c r="J24" s="99"/>
      <c r="L24" s="278"/>
      <c r="M24" s="278"/>
      <c r="N24" s="278"/>
      <c r="O24" s="278"/>
      <c r="P24" s="278"/>
      <c r="Q24" s="278"/>
      <c r="R24" s="278"/>
      <c r="S24" s="278"/>
      <c r="T24" s="278"/>
    </row>
    <row r="25" spans="1:20" ht="20.100000000000001" customHeight="1">
      <c r="A25" s="41"/>
      <c r="B25" s="42"/>
      <c r="C25" s="43"/>
      <c r="D25" s="45"/>
      <c r="E25" s="43"/>
      <c r="F25" s="43"/>
      <c r="G25" s="44"/>
      <c r="H25" s="44"/>
      <c r="I25" s="44"/>
      <c r="J25" s="78"/>
      <c r="K25" s="1"/>
    </row>
    <row r="26" spans="1:20" ht="20.100000000000001" customHeight="1">
      <c r="A26" s="377"/>
      <c r="B26" s="46"/>
      <c r="C26" s="43"/>
      <c r="D26" s="43"/>
      <c r="E26" s="43"/>
      <c r="F26" s="43"/>
      <c r="G26" s="43"/>
      <c r="H26" s="43"/>
      <c r="I26" s="550"/>
      <c r="J26" s="550"/>
      <c r="K26" s="1"/>
    </row>
    <row r="27" spans="1:20" ht="20.100000000000001" customHeight="1">
      <c r="A27" s="378"/>
      <c r="B27" s="47"/>
      <c r="C27" s="43"/>
      <c r="D27" s="43"/>
      <c r="E27" s="43"/>
      <c r="F27" s="43"/>
      <c r="G27" s="43"/>
      <c r="H27" s="43"/>
      <c r="I27" s="582"/>
      <c r="J27" s="582"/>
      <c r="K27" s="1"/>
    </row>
    <row r="28" spans="1:20" ht="20.100000000000001" customHeight="1">
      <c r="A28" s="2"/>
      <c r="B28" s="3"/>
      <c r="C28" s="5"/>
      <c r="D28" s="4"/>
      <c r="E28" s="5"/>
      <c r="F28" s="5"/>
      <c r="G28" s="5"/>
      <c r="H28" s="5"/>
      <c r="I28" s="553"/>
      <c r="J28" s="553"/>
      <c r="K28" s="1"/>
      <c r="O28" s="552"/>
      <c r="P28" s="552"/>
    </row>
  </sheetData>
  <mergeCells count="8">
    <mergeCell ref="I27:J27"/>
    <mergeCell ref="A1:C1"/>
    <mergeCell ref="A2:J2"/>
    <mergeCell ref="I28:J28"/>
    <mergeCell ref="O28:P28"/>
    <mergeCell ref="H1:I1"/>
    <mergeCell ref="I26:J26"/>
    <mergeCell ref="L6:T6"/>
  </mergeCells>
  <pageMargins left="0.74803149606299213" right="0.74803149606299213" top="0.98425196850393704" bottom="0.98425196850393704" header="0.51181102362204722" footer="0.51181102362204722"/>
  <pageSetup paperSize="9" scale="33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O246"/>
  <sheetViews>
    <sheetView workbookViewId="0">
      <selection activeCell="K36" sqref="K36"/>
    </sheetView>
  </sheetViews>
  <sheetFormatPr defaultRowHeight="12.75"/>
  <cols>
    <col min="2" max="2" width="10.42578125" customWidth="1"/>
    <col min="8" max="8" width="26.5703125" customWidth="1"/>
    <col min="9" max="9" width="14.140625" customWidth="1"/>
    <col min="10" max="10" width="17" customWidth="1"/>
    <col min="11" max="11" width="15.5703125" customWidth="1"/>
    <col min="13" max="15" width="14" bestFit="1" customWidth="1"/>
  </cols>
  <sheetData>
    <row r="2" spans="2:15" ht="12.75" customHeight="1">
      <c r="B2" s="473" t="s">
        <v>203</v>
      </c>
      <c r="C2" s="519"/>
      <c r="D2" s="519"/>
      <c r="E2" s="519"/>
      <c r="F2" s="519"/>
      <c r="G2" s="519"/>
      <c r="H2" s="519"/>
      <c r="I2" s="519"/>
      <c r="J2" s="519"/>
      <c r="K2" s="519"/>
    </row>
    <row r="3" spans="2:15" ht="12.75" customHeight="1">
      <c r="B3" s="519"/>
      <c r="C3" s="519"/>
      <c r="D3" s="519"/>
      <c r="E3" s="519"/>
      <c r="F3" s="519"/>
      <c r="G3" s="519"/>
      <c r="H3" s="519"/>
      <c r="I3" s="519"/>
      <c r="J3" s="519"/>
      <c r="K3" s="519"/>
    </row>
    <row r="4" spans="2:15" ht="12.75" customHeight="1">
      <c r="B4" s="519"/>
      <c r="C4" s="519"/>
      <c r="D4" s="519"/>
      <c r="E4" s="519"/>
      <c r="F4" s="519"/>
      <c r="G4" s="519"/>
      <c r="H4" s="519"/>
      <c r="I4" s="519"/>
      <c r="J4" s="519"/>
      <c r="K4" s="519"/>
    </row>
    <row r="5" spans="2:15" ht="18">
      <c r="F5" s="473"/>
      <c r="G5" s="473"/>
      <c r="H5" s="473"/>
      <c r="I5" s="473"/>
    </row>
    <row r="6" spans="2:15" ht="18">
      <c r="B6" s="473" t="s">
        <v>91</v>
      </c>
      <c r="C6" s="473"/>
      <c r="D6" s="473"/>
      <c r="E6" s="473"/>
      <c r="F6" s="473"/>
      <c r="G6" s="473"/>
      <c r="H6" s="473"/>
      <c r="I6" s="473"/>
      <c r="J6" s="473"/>
      <c r="K6" s="473"/>
    </row>
    <row r="8" spans="2:15" ht="15.75" thickBot="1">
      <c r="B8" s="493" t="s">
        <v>174</v>
      </c>
      <c r="C8" s="493"/>
      <c r="D8" s="493"/>
      <c r="E8" s="493"/>
      <c r="F8" s="487"/>
      <c r="G8" s="487"/>
      <c r="M8" s="471"/>
      <c r="N8" s="471"/>
      <c r="O8" s="471"/>
    </row>
    <row r="9" spans="2:15" ht="38.25">
      <c r="B9" s="200" t="s">
        <v>89</v>
      </c>
      <c r="C9" s="491" t="s">
        <v>0</v>
      </c>
      <c r="D9" s="491"/>
      <c r="E9" s="491"/>
      <c r="F9" s="491"/>
      <c r="G9" s="491"/>
      <c r="H9" s="491"/>
      <c r="I9" s="358" t="s">
        <v>204</v>
      </c>
      <c r="J9" s="358" t="s">
        <v>143</v>
      </c>
      <c r="K9" s="358" t="s">
        <v>205</v>
      </c>
      <c r="M9" s="347"/>
      <c r="N9" s="347"/>
      <c r="O9" s="347"/>
    </row>
    <row r="10" spans="2:15">
      <c r="B10" s="408">
        <v>67</v>
      </c>
      <c r="C10" s="475" t="s">
        <v>90</v>
      </c>
      <c r="D10" s="475"/>
      <c r="E10" s="475"/>
      <c r="F10" s="475"/>
      <c r="G10" s="475"/>
      <c r="H10" s="475"/>
      <c r="I10" s="321">
        <f>SUM(I11:I12)</f>
        <v>167785.04</v>
      </c>
      <c r="J10" s="321">
        <f>SUM(J11:J12)</f>
        <v>160734.90000000002</v>
      </c>
      <c r="K10" s="322">
        <f>SUM(K11:K12)</f>
        <v>161249.5</v>
      </c>
      <c r="M10" s="279"/>
      <c r="N10" s="279"/>
      <c r="O10" s="279"/>
    </row>
    <row r="11" spans="2:15">
      <c r="B11" s="409">
        <v>6711</v>
      </c>
      <c r="C11" s="470" t="s">
        <v>92</v>
      </c>
      <c r="D11" s="470"/>
      <c r="E11" s="470"/>
      <c r="F11" s="470"/>
      <c r="G11" s="470"/>
      <c r="H11" s="470"/>
      <c r="I11" s="323">
        <f>'JLP(R)FP-Ril 4.razina '!D32</f>
        <v>147167.22</v>
      </c>
      <c r="J11" s="323">
        <f>'JLP(R)FP-Ril 4.razina '!M32</f>
        <v>147462.61000000002</v>
      </c>
      <c r="K11" s="324">
        <f>'JLP(R)FP-Ril 4.razina '!O32</f>
        <v>147977.21</v>
      </c>
      <c r="M11" s="279"/>
      <c r="N11" s="279"/>
      <c r="O11" s="279"/>
    </row>
    <row r="12" spans="2:15">
      <c r="B12" s="409">
        <v>6712</v>
      </c>
      <c r="C12" s="470" t="s">
        <v>191</v>
      </c>
      <c r="D12" s="470"/>
      <c r="E12" s="470"/>
      <c r="F12" s="470"/>
      <c r="G12" s="470"/>
      <c r="H12" s="470"/>
      <c r="I12" s="323">
        <f>'JLP(R)FP-Ril 4.razina '!D74</f>
        <v>20617.82</v>
      </c>
      <c r="J12" s="323">
        <f>'JLP(R)FP-Ril 4.razina '!M75</f>
        <v>13272.29</v>
      </c>
      <c r="K12" s="324">
        <f>'JLP(R)FP-Ril 4.razina '!O74</f>
        <v>13272.29</v>
      </c>
      <c r="M12" s="279"/>
      <c r="N12" s="279"/>
      <c r="O12" s="279"/>
    </row>
    <row r="13" spans="2:15" ht="13.5" thickBot="1">
      <c r="B13" s="410"/>
      <c r="C13" s="481" t="s">
        <v>93</v>
      </c>
      <c r="D13" s="481"/>
      <c r="E13" s="481"/>
      <c r="F13" s="481"/>
      <c r="G13" s="481"/>
      <c r="H13" s="481"/>
      <c r="I13" s="241">
        <f>I10</f>
        <v>167785.04</v>
      </c>
      <c r="J13" s="241">
        <f>J10</f>
        <v>160734.90000000002</v>
      </c>
      <c r="K13" s="327">
        <f>K10</f>
        <v>161249.5</v>
      </c>
      <c r="M13" s="279"/>
      <c r="N13" s="279"/>
      <c r="O13" s="279"/>
    </row>
    <row r="14" spans="2:15">
      <c r="B14" s="198"/>
      <c r="C14" s="199"/>
      <c r="D14" s="199"/>
      <c r="E14" s="199"/>
      <c r="F14" s="199"/>
      <c r="G14" s="199"/>
      <c r="H14" s="199"/>
      <c r="I14" s="44"/>
      <c r="J14" s="44"/>
      <c r="K14" s="44"/>
      <c r="M14" s="279"/>
      <c r="N14" s="279"/>
      <c r="O14" s="279"/>
    </row>
    <row r="15" spans="2:15">
      <c r="B15" s="198"/>
      <c r="C15" s="199"/>
      <c r="D15" s="199"/>
      <c r="E15" s="199"/>
      <c r="F15" s="199"/>
      <c r="G15" s="199"/>
      <c r="H15" s="199"/>
      <c r="I15" s="44"/>
      <c r="J15" s="44"/>
      <c r="K15" s="44"/>
      <c r="M15" s="279"/>
      <c r="N15" s="279"/>
      <c r="O15" s="279"/>
    </row>
    <row r="16" spans="2:15" ht="13.5" thickBot="1">
      <c r="B16" s="486" t="s">
        <v>173</v>
      </c>
      <c r="C16" s="487"/>
      <c r="D16" s="487"/>
      <c r="E16" s="487"/>
      <c r="F16" s="487"/>
      <c r="G16" s="487"/>
      <c r="M16" s="279"/>
      <c r="N16" s="279"/>
      <c r="O16" s="279"/>
    </row>
    <row r="17" spans="2:15" ht="38.25">
      <c r="B17" s="200" t="s">
        <v>89</v>
      </c>
      <c r="C17" s="491" t="s">
        <v>0</v>
      </c>
      <c r="D17" s="491"/>
      <c r="E17" s="491"/>
      <c r="F17" s="491"/>
      <c r="G17" s="491"/>
      <c r="H17" s="491"/>
      <c r="I17" s="358" t="s">
        <v>204</v>
      </c>
      <c r="J17" s="358" t="s">
        <v>143</v>
      </c>
      <c r="K17" s="358" t="s">
        <v>205</v>
      </c>
      <c r="M17" s="279"/>
      <c r="N17" s="279"/>
      <c r="O17" s="279"/>
    </row>
    <row r="18" spans="2:15" ht="15.75">
      <c r="B18" s="238">
        <v>641</v>
      </c>
      <c r="C18" s="482" t="s">
        <v>47</v>
      </c>
      <c r="D18" s="482"/>
      <c r="E18" s="482"/>
      <c r="F18" s="482"/>
      <c r="G18" s="482"/>
      <c r="H18" s="482"/>
      <c r="I18" s="240">
        <f>I19</f>
        <v>26.55</v>
      </c>
      <c r="J18" s="240">
        <f>SUM(J19:J19)</f>
        <v>26.55</v>
      </c>
      <c r="K18" s="396">
        <f>SUM(K19:K19)</f>
        <v>26.55</v>
      </c>
      <c r="M18" s="279"/>
      <c r="N18" s="279"/>
      <c r="O18" s="279"/>
    </row>
    <row r="19" spans="2:15" ht="15.75">
      <c r="B19" s="239">
        <v>6415</v>
      </c>
      <c r="C19" s="483" t="s">
        <v>172</v>
      </c>
      <c r="D19" s="484"/>
      <c r="E19" s="484"/>
      <c r="F19" s="484"/>
      <c r="G19" s="484"/>
      <c r="H19" s="485"/>
      <c r="I19" s="242">
        <f>'JLP(R)FP-Ril 4.razina '!B9</f>
        <v>26.55</v>
      </c>
      <c r="J19" s="242">
        <f>'JLP(R)FP-Ril 4.razina '!C9</f>
        <v>26.55</v>
      </c>
      <c r="K19" s="325">
        <f>'JLP(R)FP-Ril 4.razina '!D9</f>
        <v>26.55</v>
      </c>
      <c r="M19" s="279"/>
      <c r="N19" s="279"/>
      <c r="O19" s="279"/>
    </row>
    <row r="20" spans="2:15" ht="13.5" thickBot="1">
      <c r="B20" s="202"/>
      <c r="C20" s="481" t="s">
        <v>144</v>
      </c>
      <c r="D20" s="481"/>
      <c r="E20" s="481"/>
      <c r="F20" s="481"/>
      <c r="G20" s="481"/>
      <c r="H20" s="481"/>
      <c r="I20" s="241">
        <f>I18</f>
        <v>26.55</v>
      </c>
      <c r="J20" s="241">
        <f>J18</f>
        <v>26.55</v>
      </c>
      <c r="K20" s="327">
        <f>K18</f>
        <v>26.55</v>
      </c>
      <c r="M20" s="279"/>
      <c r="N20" s="279"/>
      <c r="O20" s="279"/>
    </row>
    <row r="21" spans="2:15">
      <c r="B21" s="198"/>
      <c r="C21" s="199"/>
      <c r="D21" s="199"/>
      <c r="E21" s="199"/>
      <c r="F21" s="199"/>
      <c r="G21" s="199"/>
      <c r="H21" s="199"/>
      <c r="I21" s="44"/>
      <c r="J21" s="44"/>
      <c r="K21" s="44"/>
      <c r="M21" s="279"/>
      <c r="N21" s="279"/>
      <c r="O21" s="279"/>
    </row>
    <row r="22" spans="2:15">
      <c r="B22" s="198"/>
      <c r="C22" s="199"/>
      <c r="D22" s="199"/>
      <c r="E22" s="199"/>
      <c r="F22" s="199"/>
      <c r="G22" s="199"/>
      <c r="H22" s="199"/>
      <c r="I22" s="44"/>
      <c r="J22" s="44"/>
      <c r="K22" s="44"/>
      <c r="M22" s="279"/>
      <c r="N22" s="279"/>
      <c r="O22" s="279"/>
    </row>
    <row r="23" spans="2:15">
      <c r="B23" s="198"/>
      <c r="C23" s="199"/>
      <c r="D23" s="199"/>
      <c r="E23" s="199"/>
      <c r="F23" s="199"/>
      <c r="G23" s="199"/>
      <c r="H23" s="199"/>
      <c r="I23" s="44"/>
      <c r="J23" s="44"/>
      <c r="K23" s="44"/>
      <c r="M23" s="279"/>
      <c r="N23" s="279"/>
      <c r="O23" s="279"/>
    </row>
    <row r="24" spans="2:15" ht="13.5" thickBot="1">
      <c r="B24" s="486" t="s">
        <v>175</v>
      </c>
      <c r="C24" s="487"/>
      <c r="D24" s="487"/>
      <c r="E24" s="487"/>
      <c r="F24" s="487"/>
      <c r="G24" s="487"/>
      <c r="H24" s="487"/>
      <c r="M24" s="279"/>
      <c r="N24" s="279"/>
      <c r="O24" s="279"/>
    </row>
    <row r="25" spans="2:15" ht="38.25">
      <c r="B25" s="200" t="s">
        <v>89</v>
      </c>
      <c r="C25" s="491" t="s">
        <v>0</v>
      </c>
      <c r="D25" s="491"/>
      <c r="E25" s="491"/>
      <c r="F25" s="491"/>
      <c r="G25" s="491"/>
      <c r="H25" s="491"/>
      <c r="I25" s="358" t="s">
        <v>204</v>
      </c>
      <c r="J25" s="358" t="s">
        <v>143</v>
      </c>
      <c r="K25" s="358" t="s">
        <v>205</v>
      </c>
      <c r="M25" s="279"/>
      <c r="N25" s="279"/>
      <c r="O25" s="279"/>
    </row>
    <row r="26" spans="2:15">
      <c r="B26" s="201">
        <v>652</v>
      </c>
      <c r="C26" s="475" t="s">
        <v>97</v>
      </c>
      <c r="D26" s="475"/>
      <c r="E26" s="475"/>
      <c r="F26" s="475"/>
      <c r="G26" s="475"/>
      <c r="H26" s="475"/>
      <c r="I26" s="321">
        <f>SUM(I27:I27)</f>
        <v>7498.83</v>
      </c>
      <c r="J26" s="321">
        <f>SUM(J27:J27)</f>
        <v>7498.8300000000008</v>
      </c>
      <c r="K26" s="322">
        <f>SUM(K27:K27)</f>
        <v>7498.83</v>
      </c>
      <c r="M26" s="279"/>
      <c r="N26" s="279"/>
      <c r="O26" s="279"/>
    </row>
    <row r="27" spans="2:15">
      <c r="B27" s="221">
        <v>6526</v>
      </c>
      <c r="C27" s="470" t="s">
        <v>212</v>
      </c>
      <c r="D27" s="470"/>
      <c r="E27" s="470"/>
      <c r="F27" s="470"/>
      <c r="G27" s="470"/>
      <c r="H27" s="470"/>
      <c r="I27" s="323">
        <f>'JLP(R)FP-Ril 4.razina '!B10</f>
        <v>7498.83</v>
      </c>
      <c r="J27" s="323">
        <f>'JLP(R)FP-Ril 4.razina '!C10</f>
        <v>7498.8300000000008</v>
      </c>
      <c r="K27" s="324">
        <v>7498.83</v>
      </c>
      <c r="M27" s="279"/>
      <c r="N27" s="279"/>
      <c r="O27" s="279"/>
    </row>
    <row r="28" spans="2:15" ht="13.5" thickBot="1">
      <c r="B28" s="202"/>
      <c r="C28" s="481" t="s">
        <v>102</v>
      </c>
      <c r="D28" s="481"/>
      <c r="E28" s="481"/>
      <c r="F28" s="481"/>
      <c r="G28" s="481"/>
      <c r="H28" s="481"/>
      <c r="I28" s="241">
        <f>I26</f>
        <v>7498.83</v>
      </c>
      <c r="J28" s="241">
        <f>J26</f>
        <v>7498.8300000000008</v>
      </c>
      <c r="K28" s="327">
        <f>K26</f>
        <v>7498.83</v>
      </c>
      <c r="M28" s="279"/>
      <c r="N28" s="279"/>
      <c r="O28" s="279"/>
    </row>
    <row r="29" spans="2:15">
      <c r="B29" s="198"/>
      <c r="C29" s="199"/>
      <c r="D29" s="199"/>
      <c r="E29" s="199"/>
      <c r="F29" s="199"/>
      <c r="G29" s="199"/>
      <c r="H29" s="199"/>
      <c r="I29" s="44"/>
      <c r="J29" s="44"/>
      <c r="K29" s="44"/>
      <c r="M29" s="279"/>
      <c r="N29" s="279"/>
      <c r="O29" s="279"/>
    </row>
    <row r="30" spans="2:15">
      <c r="B30" s="198"/>
      <c r="C30" s="199"/>
      <c r="D30" s="199"/>
      <c r="E30" s="199"/>
      <c r="F30" s="199"/>
      <c r="G30" s="199"/>
      <c r="H30" s="199"/>
      <c r="I30" s="44"/>
      <c r="J30" s="44"/>
      <c r="K30" s="44"/>
      <c r="M30" s="279"/>
      <c r="N30" s="279"/>
      <c r="O30" s="279"/>
    </row>
    <row r="31" spans="2:15" ht="13.5" thickBot="1">
      <c r="B31" s="493" t="s">
        <v>176</v>
      </c>
      <c r="C31" s="493"/>
      <c r="D31" s="493"/>
      <c r="E31" s="493"/>
      <c r="F31" s="487"/>
      <c r="M31" s="279"/>
      <c r="N31" s="279"/>
      <c r="O31" s="279"/>
    </row>
    <row r="32" spans="2:15" ht="38.25">
      <c r="B32" s="200" t="s">
        <v>89</v>
      </c>
      <c r="C32" s="491" t="s">
        <v>0</v>
      </c>
      <c r="D32" s="491"/>
      <c r="E32" s="491"/>
      <c r="F32" s="491"/>
      <c r="G32" s="491"/>
      <c r="H32" s="491"/>
      <c r="I32" s="358" t="s">
        <v>204</v>
      </c>
      <c r="J32" s="358" t="s">
        <v>143</v>
      </c>
      <c r="K32" s="358" t="s">
        <v>205</v>
      </c>
      <c r="L32" s="197"/>
      <c r="M32" s="279"/>
      <c r="N32" s="279"/>
      <c r="O32" s="279"/>
    </row>
    <row r="33" spans="1:15">
      <c r="B33" s="201">
        <v>63</v>
      </c>
      <c r="C33" s="475" t="s">
        <v>95</v>
      </c>
      <c r="D33" s="475"/>
      <c r="E33" s="475"/>
      <c r="F33" s="475"/>
      <c r="G33" s="475"/>
      <c r="H33" s="475"/>
      <c r="I33" s="321">
        <f>SUM(I34:I35)</f>
        <v>68193.440000000002</v>
      </c>
      <c r="J33" s="321">
        <f>SUM(J34:J35)</f>
        <v>47175.07</v>
      </c>
      <c r="K33" s="322">
        <f>SUM(K34:K35)</f>
        <v>47249.67</v>
      </c>
      <c r="L33" s="197"/>
      <c r="M33" s="279"/>
      <c r="N33" s="279"/>
      <c r="O33" s="279"/>
    </row>
    <row r="34" spans="1:15" ht="16.5" customHeight="1">
      <c r="A34" s="380" t="s">
        <v>177</v>
      </c>
      <c r="B34" s="221">
        <v>631</v>
      </c>
      <c r="C34" s="470" t="s">
        <v>170</v>
      </c>
      <c r="D34" s="470"/>
      <c r="E34" s="470"/>
      <c r="F34" s="470"/>
      <c r="G34" s="470"/>
      <c r="H34" s="470"/>
      <c r="I34" s="323">
        <v>1990.84</v>
      </c>
      <c r="J34" s="323">
        <v>1990.84</v>
      </c>
      <c r="K34" s="324">
        <v>1990.84</v>
      </c>
      <c r="L34" s="197"/>
      <c r="M34" s="279"/>
      <c r="N34" s="279"/>
      <c r="O34" s="279"/>
    </row>
    <row r="35" spans="1:15" ht="16.5" customHeight="1">
      <c r="A35" s="380" t="s">
        <v>178</v>
      </c>
      <c r="B35" s="222">
        <v>636</v>
      </c>
      <c r="C35" s="470" t="s">
        <v>190</v>
      </c>
      <c r="D35" s="470"/>
      <c r="E35" s="470"/>
      <c r="F35" s="470"/>
      <c r="G35" s="470"/>
      <c r="H35" s="470"/>
      <c r="I35" s="328">
        <v>66202.600000000006</v>
      </c>
      <c r="J35" s="328">
        <v>45184.23</v>
      </c>
      <c r="K35" s="329">
        <v>45258.83</v>
      </c>
      <c r="L35" s="197"/>
      <c r="M35" s="279"/>
      <c r="N35" s="279"/>
      <c r="O35" s="279"/>
    </row>
    <row r="36" spans="1:15" ht="13.5" thickBot="1">
      <c r="B36" s="202"/>
      <c r="C36" s="481" t="s">
        <v>96</v>
      </c>
      <c r="D36" s="481"/>
      <c r="E36" s="481"/>
      <c r="F36" s="481"/>
      <c r="G36" s="481"/>
      <c r="H36" s="481"/>
      <c r="I36" s="241">
        <f>I33</f>
        <v>68193.440000000002</v>
      </c>
      <c r="J36" s="241">
        <f>J33</f>
        <v>47175.07</v>
      </c>
      <c r="K36" s="327">
        <f>K33</f>
        <v>47249.67</v>
      </c>
      <c r="L36" s="197"/>
      <c r="M36" s="279"/>
      <c r="N36" s="279"/>
      <c r="O36" s="279"/>
    </row>
    <row r="37" spans="1:15">
      <c r="L37" s="197"/>
      <c r="M37" s="279"/>
      <c r="N37" s="279"/>
      <c r="O37" s="279"/>
    </row>
    <row r="38" spans="1:15">
      <c r="L38" s="197"/>
      <c r="M38" s="279"/>
      <c r="N38" s="279"/>
      <c r="O38" s="279"/>
    </row>
    <row r="39" spans="1:15" ht="13.5" thickBot="1">
      <c r="B39" s="486" t="s">
        <v>179</v>
      </c>
      <c r="C39" s="487"/>
      <c r="D39" s="487"/>
      <c r="E39" s="487"/>
      <c r="F39" s="487"/>
      <c r="M39" s="279"/>
      <c r="N39" s="279"/>
      <c r="O39" s="279"/>
    </row>
    <row r="40" spans="1:15" ht="38.25">
      <c r="B40" s="200" t="s">
        <v>89</v>
      </c>
      <c r="C40" s="491" t="s">
        <v>0</v>
      </c>
      <c r="D40" s="491"/>
      <c r="E40" s="491"/>
      <c r="F40" s="491"/>
      <c r="G40" s="491"/>
      <c r="H40" s="491"/>
      <c r="I40" s="358" t="s">
        <v>204</v>
      </c>
      <c r="J40" s="358" t="s">
        <v>143</v>
      </c>
      <c r="K40" s="358" t="s">
        <v>205</v>
      </c>
      <c r="M40" s="279"/>
      <c r="N40" s="279"/>
      <c r="O40" s="279"/>
    </row>
    <row r="41" spans="1:15">
      <c r="B41" s="201">
        <v>66</v>
      </c>
      <c r="C41" s="475" t="s">
        <v>107</v>
      </c>
      <c r="D41" s="475"/>
      <c r="E41" s="475"/>
      <c r="F41" s="475"/>
      <c r="G41" s="475"/>
      <c r="H41" s="475"/>
      <c r="I41" s="321">
        <f>SUM(I42:I42)</f>
        <v>3981.68</v>
      </c>
      <c r="J41" s="321">
        <f>SUM(J42:J42)</f>
        <v>3981.68</v>
      </c>
      <c r="K41" s="322">
        <f>SUM(K42:K42)</f>
        <v>3981.68</v>
      </c>
      <c r="M41" s="279"/>
      <c r="N41" s="279"/>
      <c r="O41" s="279"/>
    </row>
    <row r="42" spans="1:15">
      <c r="B42" s="221">
        <v>663</v>
      </c>
      <c r="C42" s="470" t="s">
        <v>108</v>
      </c>
      <c r="D42" s="470"/>
      <c r="E42" s="470"/>
      <c r="F42" s="470"/>
      <c r="G42" s="470"/>
      <c r="H42" s="470"/>
      <c r="I42" s="323">
        <f>'JLP(R)FP-Ril 4.razina '!B11</f>
        <v>3981.68</v>
      </c>
      <c r="J42" s="323">
        <f>'JLP(R)FP-Ril 4.razina '!C11</f>
        <v>3981.68</v>
      </c>
      <c r="K42" s="324">
        <f>'JLP(R)FP-Ril 4.razina '!D11</f>
        <v>3981.68</v>
      </c>
      <c r="M42" s="279"/>
      <c r="N42" s="279"/>
      <c r="O42" s="279"/>
    </row>
    <row r="43" spans="1:15" ht="13.5" thickBot="1">
      <c r="B43" s="202"/>
      <c r="C43" s="481" t="s">
        <v>106</v>
      </c>
      <c r="D43" s="481"/>
      <c r="E43" s="481"/>
      <c r="F43" s="481"/>
      <c r="G43" s="481"/>
      <c r="H43" s="481"/>
      <c r="I43" s="241">
        <f>I41</f>
        <v>3981.68</v>
      </c>
      <c r="J43" s="241">
        <f>J41</f>
        <v>3981.68</v>
      </c>
      <c r="K43" s="327">
        <f>K41</f>
        <v>3981.68</v>
      </c>
      <c r="M43" s="279"/>
      <c r="N43" s="279"/>
      <c r="O43" s="279"/>
    </row>
    <row r="44" spans="1:15">
      <c r="B44" s="198"/>
      <c r="C44" s="199"/>
      <c r="D44" s="199"/>
      <c r="E44" s="199"/>
      <c r="F44" s="199"/>
      <c r="G44" s="199"/>
      <c r="H44" s="199"/>
      <c r="I44" s="44"/>
      <c r="J44" s="44"/>
      <c r="K44" s="44"/>
      <c r="M44" s="279"/>
      <c r="N44" s="279"/>
      <c r="O44" s="279"/>
    </row>
    <row r="45" spans="1:15" ht="13.5" thickBot="1">
      <c r="B45" s="198"/>
      <c r="C45" s="199"/>
      <c r="D45" s="199"/>
      <c r="E45" s="199"/>
      <c r="F45" s="199"/>
      <c r="G45" s="199"/>
      <c r="H45" s="199"/>
      <c r="I45" s="44"/>
      <c r="J45" s="44"/>
      <c r="K45" s="44"/>
      <c r="M45" s="279"/>
      <c r="N45" s="279"/>
      <c r="O45" s="279"/>
    </row>
    <row r="46" spans="1:15" ht="12.75" customHeight="1">
      <c r="B46" s="497" t="s">
        <v>98</v>
      </c>
      <c r="C46" s="497"/>
      <c r="D46" s="497"/>
      <c r="E46" s="497"/>
      <c r="F46" s="497"/>
      <c r="G46" s="497"/>
      <c r="H46" s="497"/>
      <c r="I46" s="497"/>
      <c r="J46" s="497"/>
      <c r="K46" s="497"/>
      <c r="M46" s="279"/>
      <c r="N46" s="279"/>
      <c r="O46" s="279"/>
    </row>
    <row r="47" spans="1:15" ht="12.75" customHeight="1">
      <c r="B47" s="498"/>
      <c r="C47" s="498"/>
      <c r="D47" s="498"/>
      <c r="E47" s="498"/>
      <c r="F47" s="498"/>
      <c r="G47" s="498"/>
      <c r="H47" s="498"/>
      <c r="I47" s="498"/>
      <c r="J47" s="498"/>
      <c r="K47" s="498"/>
      <c r="M47" s="279"/>
      <c r="N47" s="279"/>
      <c r="O47" s="279"/>
    </row>
    <row r="48" spans="1:15" ht="12.75" customHeight="1">
      <c r="B48" s="498"/>
      <c r="C48" s="498"/>
      <c r="D48" s="498"/>
      <c r="E48" s="498"/>
      <c r="F48" s="498"/>
      <c r="G48" s="498"/>
      <c r="H48" s="498"/>
      <c r="I48" s="498"/>
      <c r="J48" s="498"/>
      <c r="K48" s="498"/>
      <c r="M48" s="279"/>
      <c r="N48" s="279"/>
      <c r="O48" s="279"/>
    </row>
    <row r="49" spans="2:15">
      <c r="B49" s="198"/>
      <c r="C49" s="515"/>
      <c r="D49" s="515"/>
      <c r="E49" s="515"/>
      <c r="F49" s="515"/>
      <c r="G49" s="515"/>
      <c r="H49" s="515"/>
      <c r="I49" s="197"/>
      <c r="J49" s="197"/>
      <c r="K49" s="197"/>
      <c r="M49" s="279"/>
      <c r="N49" s="279"/>
      <c r="O49" s="279"/>
    </row>
    <row r="50" spans="2:15">
      <c r="B50" s="198"/>
      <c r="C50" s="515"/>
      <c r="D50" s="515"/>
      <c r="E50" s="515"/>
      <c r="F50" s="515"/>
      <c r="G50" s="515"/>
      <c r="H50" s="515"/>
      <c r="I50" s="197"/>
      <c r="J50" s="197"/>
      <c r="K50" s="197"/>
      <c r="M50" s="279"/>
      <c r="N50" s="279"/>
      <c r="O50" s="279"/>
    </row>
    <row r="51" spans="2:15">
      <c r="B51" s="198"/>
      <c r="C51" s="515"/>
      <c r="D51" s="515"/>
      <c r="E51" s="515"/>
      <c r="F51" s="515"/>
      <c r="G51" s="515"/>
      <c r="H51" s="515"/>
      <c r="I51" s="197"/>
      <c r="J51" s="197"/>
      <c r="K51" s="197"/>
      <c r="M51" s="279"/>
      <c r="N51" s="279"/>
      <c r="O51" s="279"/>
    </row>
    <row r="52" spans="2:15" ht="13.5" thickBot="1">
      <c r="B52" s="486" t="s">
        <v>181</v>
      </c>
      <c r="C52" s="487"/>
      <c r="D52" s="487"/>
      <c r="E52" s="487"/>
      <c r="F52" s="487"/>
      <c r="G52" s="487"/>
      <c r="H52" s="487"/>
      <c r="M52" s="279"/>
      <c r="N52" s="279"/>
      <c r="O52" s="279"/>
    </row>
    <row r="53" spans="2:15" ht="38.25">
      <c r="B53" s="200" t="s">
        <v>89</v>
      </c>
      <c r="C53" s="491" t="s">
        <v>0</v>
      </c>
      <c r="D53" s="491"/>
      <c r="E53" s="491"/>
      <c r="F53" s="491"/>
      <c r="G53" s="491"/>
      <c r="H53" s="491"/>
      <c r="I53" s="358" t="s">
        <v>204</v>
      </c>
      <c r="J53" s="358" t="s">
        <v>143</v>
      </c>
      <c r="K53" s="358" t="s">
        <v>205</v>
      </c>
      <c r="M53" s="279"/>
      <c r="N53" s="279"/>
      <c r="O53" s="279"/>
    </row>
    <row r="54" spans="2:15">
      <c r="B54" s="201">
        <v>922</v>
      </c>
      <c r="C54" s="475" t="s">
        <v>99</v>
      </c>
      <c r="D54" s="475"/>
      <c r="E54" s="475"/>
      <c r="F54" s="475"/>
      <c r="G54" s="475"/>
      <c r="H54" s="475"/>
      <c r="I54" s="321">
        <f>SUM(I55:I55)</f>
        <v>6636.14</v>
      </c>
      <c r="J54" s="321">
        <f>SUM(J55:J55)</f>
        <v>0</v>
      </c>
      <c r="K54" s="322">
        <f>SUM(K55:K55)</f>
        <v>0</v>
      </c>
      <c r="M54" s="279"/>
      <c r="N54" s="279"/>
      <c r="O54" s="279"/>
    </row>
    <row r="55" spans="2:15">
      <c r="B55" s="221">
        <v>9221</v>
      </c>
      <c r="C55" s="470" t="s">
        <v>180</v>
      </c>
      <c r="D55" s="470"/>
      <c r="E55" s="470"/>
      <c r="F55" s="470"/>
      <c r="G55" s="470"/>
      <c r="H55" s="470"/>
      <c r="I55" s="323">
        <v>6636.14</v>
      </c>
      <c r="J55" s="323">
        <f>'JLP(R)FP-Ril 4.razina '!C13</f>
        <v>0</v>
      </c>
      <c r="K55" s="324">
        <f>'JLP(R)FP-Ril 4.razina '!D13</f>
        <v>0</v>
      </c>
      <c r="M55" s="279"/>
      <c r="N55" s="279"/>
      <c r="O55" s="279"/>
    </row>
    <row r="56" spans="2:15" ht="13.5" thickBot="1">
      <c r="B56" s="202"/>
      <c r="C56" s="481" t="s">
        <v>103</v>
      </c>
      <c r="D56" s="481"/>
      <c r="E56" s="481"/>
      <c r="F56" s="481"/>
      <c r="G56" s="481"/>
      <c r="H56" s="481"/>
      <c r="I56" s="241">
        <f>I54</f>
        <v>6636.14</v>
      </c>
      <c r="J56" s="241">
        <f>J54</f>
        <v>0</v>
      </c>
      <c r="K56" s="327">
        <f>K54</f>
        <v>0</v>
      </c>
      <c r="M56" s="279"/>
      <c r="N56" s="279"/>
      <c r="O56" s="279"/>
    </row>
    <row r="57" spans="2:15" ht="13.5" thickBot="1">
      <c r="M57" s="279"/>
      <c r="N57" s="279"/>
      <c r="O57" s="279"/>
    </row>
    <row r="58" spans="2:15">
      <c r="B58" s="516" t="s">
        <v>104</v>
      </c>
      <c r="C58" s="517"/>
      <c r="D58" s="517"/>
      <c r="E58" s="517"/>
      <c r="F58" s="517"/>
      <c r="G58" s="517"/>
      <c r="H58" s="518"/>
      <c r="I58" s="330">
        <f>I13+I36+I28+I43+I20</f>
        <v>247485.53999999998</v>
      </c>
      <c r="J58" s="330">
        <f>J13+J20+J28+J36+J43</f>
        <v>219417.03</v>
      </c>
      <c r="K58" s="394">
        <f>K13+K20+K28+K36+K43</f>
        <v>220006.22999999998</v>
      </c>
      <c r="M58" s="279"/>
      <c r="N58" s="279"/>
      <c r="O58" s="279"/>
    </row>
    <row r="59" spans="2:15" ht="13.5" thickBot="1">
      <c r="B59" s="494" t="s">
        <v>105</v>
      </c>
      <c r="C59" s="495"/>
      <c r="D59" s="495"/>
      <c r="E59" s="495"/>
      <c r="F59" s="495"/>
      <c r="G59" s="495"/>
      <c r="H59" s="496"/>
      <c r="I59" s="331">
        <f>I58+I56</f>
        <v>254121.68</v>
      </c>
      <c r="J59" s="331">
        <f>J58+J56</f>
        <v>219417.03</v>
      </c>
      <c r="K59" s="395">
        <f>K58+K56</f>
        <v>220006.22999999998</v>
      </c>
      <c r="M59" s="279"/>
      <c r="N59" s="279"/>
      <c r="O59" s="279"/>
    </row>
    <row r="60" spans="2:15">
      <c r="M60" s="279"/>
      <c r="N60" s="279"/>
      <c r="O60" s="279"/>
    </row>
    <row r="61" spans="2:15">
      <c r="M61" s="279"/>
      <c r="N61" s="279"/>
      <c r="O61" s="279"/>
    </row>
    <row r="62" spans="2:15">
      <c r="M62" s="279"/>
      <c r="N62" s="279"/>
      <c r="O62" s="279"/>
    </row>
    <row r="63" spans="2:15">
      <c r="M63" s="279"/>
      <c r="N63" s="279"/>
      <c r="O63" s="279"/>
    </row>
    <row r="64" spans="2:15" ht="12.75" customHeight="1">
      <c r="B64" s="473" t="s">
        <v>100</v>
      </c>
      <c r="C64" s="473"/>
      <c r="D64" s="473"/>
      <c r="E64" s="473"/>
      <c r="F64" s="473"/>
      <c r="G64" s="473"/>
      <c r="H64" s="473"/>
      <c r="I64" s="473"/>
      <c r="J64" s="473"/>
      <c r="K64" s="473"/>
      <c r="M64" s="279"/>
      <c r="N64" s="279"/>
      <c r="O64" s="279"/>
    </row>
    <row r="65" spans="2:15" ht="12.75" customHeight="1">
      <c r="B65" s="473"/>
      <c r="C65" s="473"/>
      <c r="D65" s="473"/>
      <c r="E65" s="473"/>
      <c r="F65" s="473"/>
      <c r="G65" s="473"/>
      <c r="H65" s="473"/>
      <c r="I65" s="473"/>
      <c r="J65" s="473"/>
      <c r="K65" s="473"/>
      <c r="M65" s="279"/>
      <c r="N65" s="279"/>
      <c r="O65" s="279"/>
    </row>
    <row r="66" spans="2:15" ht="12.75" customHeight="1">
      <c r="B66" s="473"/>
      <c r="C66" s="473"/>
      <c r="D66" s="473"/>
      <c r="E66" s="473"/>
      <c r="F66" s="473"/>
      <c r="G66" s="473"/>
      <c r="H66" s="473"/>
      <c r="I66" s="473"/>
      <c r="J66" s="473"/>
      <c r="K66" s="473"/>
      <c r="M66" s="279"/>
      <c r="N66" s="279"/>
      <c r="O66" s="279"/>
    </row>
    <row r="67" spans="2:15" ht="18">
      <c r="B67" s="196"/>
      <c r="C67" s="196"/>
      <c r="D67" s="196"/>
      <c r="E67" s="196"/>
      <c r="F67" s="196"/>
      <c r="G67" s="196"/>
      <c r="H67" s="196"/>
      <c r="I67" s="196"/>
      <c r="J67" s="196"/>
      <c r="K67" s="196"/>
      <c r="M67" s="279"/>
      <c r="N67" s="279"/>
      <c r="O67" s="279"/>
    </row>
    <row r="68" spans="2:15" ht="18">
      <c r="B68" s="492" t="s">
        <v>183</v>
      </c>
      <c r="C68" s="492"/>
      <c r="D68" s="492"/>
      <c r="E68" s="492"/>
      <c r="F68" s="492"/>
      <c r="G68" s="196"/>
      <c r="H68" s="196"/>
      <c r="I68" s="196"/>
      <c r="J68" s="196"/>
      <c r="K68" s="196"/>
      <c r="M68" s="279"/>
      <c r="N68" s="279"/>
      <c r="O68" s="279"/>
    </row>
    <row r="69" spans="2:15">
      <c r="M69" s="279"/>
      <c r="N69" s="279"/>
      <c r="O69" s="279"/>
    </row>
    <row r="70" spans="2:15">
      <c r="M70" s="279"/>
      <c r="N70" s="279"/>
      <c r="O70" s="279"/>
    </row>
    <row r="71" spans="2:15">
      <c r="M71" s="279"/>
      <c r="N71" s="279"/>
      <c r="O71" s="279"/>
    </row>
    <row r="72" spans="2:15" ht="13.5" thickBot="1">
      <c r="B72" s="493" t="s">
        <v>174</v>
      </c>
      <c r="C72" s="493"/>
      <c r="D72" s="493"/>
      <c r="E72" s="493"/>
      <c r="F72" s="487"/>
      <c r="G72" s="487"/>
      <c r="M72" s="279"/>
      <c r="N72" s="279"/>
      <c r="O72" s="279"/>
    </row>
    <row r="73" spans="2:15" ht="38.25">
      <c r="B73" s="200" t="s">
        <v>101</v>
      </c>
      <c r="C73" s="491" t="s">
        <v>0</v>
      </c>
      <c r="D73" s="491"/>
      <c r="E73" s="491"/>
      <c r="F73" s="491"/>
      <c r="G73" s="491"/>
      <c r="H73" s="491"/>
      <c r="I73" s="358" t="s">
        <v>204</v>
      </c>
      <c r="J73" s="358" t="s">
        <v>143</v>
      </c>
      <c r="K73" s="358" t="s">
        <v>205</v>
      </c>
      <c r="M73" s="279"/>
      <c r="N73" s="279"/>
      <c r="O73" s="279"/>
    </row>
    <row r="74" spans="2:15">
      <c r="B74" s="224">
        <v>31</v>
      </c>
      <c r="C74" s="502" t="s">
        <v>113</v>
      </c>
      <c r="D74" s="503"/>
      <c r="E74" s="503"/>
      <c r="F74" s="503"/>
      <c r="G74" s="503"/>
      <c r="H74" s="504"/>
      <c r="I74" s="381">
        <f>I75+I76+I77</f>
        <v>122019.9</v>
      </c>
      <c r="J74" s="381">
        <f>J75+J76+J77</f>
        <v>122325.29000000001</v>
      </c>
      <c r="K74" s="383">
        <f>K75+K76+K77</f>
        <v>122829.89000000001</v>
      </c>
      <c r="M74" s="279"/>
      <c r="N74" s="279"/>
      <c r="O74" s="279"/>
    </row>
    <row r="75" spans="2:15">
      <c r="B75" s="225">
        <v>311</v>
      </c>
      <c r="C75" s="499" t="s">
        <v>114</v>
      </c>
      <c r="D75" s="500"/>
      <c r="E75" s="500"/>
      <c r="F75" s="500"/>
      <c r="G75" s="500"/>
      <c r="H75" s="501"/>
      <c r="I75" s="382">
        <f>'JLP(R)FP-Ril 4.razina '!D34</f>
        <v>95452.56</v>
      </c>
      <c r="J75" s="382">
        <f>'JLP(R)FP-Ril 4.razina '!M34</f>
        <v>95885.52</v>
      </c>
      <c r="K75" s="384">
        <f>'JLP(R)FP-Ril 4.razina '!O34</f>
        <v>96318.6</v>
      </c>
      <c r="M75" s="279"/>
      <c r="N75" s="279"/>
      <c r="O75" s="279"/>
    </row>
    <row r="76" spans="2:15">
      <c r="B76" s="225">
        <v>312</v>
      </c>
      <c r="C76" s="499" t="s">
        <v>19</v>
      </c>
      <c r="D76" s="500"/>
      <c r="E76" s="500"/>
      <c r="F76" s="500"/>
      <c r="G76" s="500"/>
      <c r="H76" s="501"/>
      <c r="I76" s="382">
        <f>'JLP(R)FP-Ril 4.razina '!D36</f>
        <v>10817.7</v>
      </c>
      <c r="J76" s="382">
        <f>'JLP(R)FP-Ril 4.razina '!M36</f>
        <v>10618.61</v>
      </c>
      <c r="K76" s="384">
        <f>'JLP(R)FP-Ril 4.razina '!O36</f>
        <v>10618.61</v>
      </c>
      <c r="M76" s="279"/>
      <c r="N76" s="279"/>
      <c r="O76" s="279"/>
    </row>
    <row r="77" spans="2:15">
      <c r="B77" s="225">
        <v>313</v>
      </c>
      <c r="C77" s="499" t="s">
        <v>27</v>
      </c>
      <c r="D77" s="500"/>
      <c r="E77" s="500"/>
      <c r="F77" s="500"/>
      <c r="G77" s="500"/>
      <c r="H77" s="501"/>
      <c r="I77" s="382">
        <f>'JLP(R)FP-Ril 4.razina '!D38</f>
        <v>15749.64</v>
      </c>
      <c r="J77" s="382">
        <f>'JLP(R)FP-Ril 4.razina '!M38</f>
        <v>15821.16</v>
      </c>
      <c r="K77" s="384">
        <f>'JLP(R)FP-Ril 4.razina '!O38</f>
        <v>15892.68</v>
      </c>
      <c r="M77" s="279"/>
      <c r="N77" s="279"/>
      <c r="O77" s="279"/>
    </row>
    <row r="78" spans="2:15">
      <c r="B78" s="201">
        <v>32</v>
      </c>
      <c r="C78" s="475" t="s">
        <v>20</v>
      </c>
      <c r="D78" s="475"/>
      <c r="E78" s="475"/>
      <c r="F78" s="475"/>
      <c r="G78" s="475"/>
      <c r="H78" s="475"/>
      <c r="I78" s="321">
        <f>SUM(I79:I83)</f>
        <v>24350.979999999996</v>
      </c>
      <c r="J78" s="321">
        <f>SUM(J79:J83)</f>
        <v>24340.979999999996</v>
      </c>
      <c r="K78" s="322">
        <f>SUM(K79:K83)</f>
        <v>24350.979999999996</v>
      </c>
      <c r="M78" s="279"/>
      <c r="N78" s="279"/>
      <c r="O78" s="279"/>
    </row>
    <row r="79" spans="2:15">
      <c r="B79" s="221">
        <v>321</v>
      </c>
      <c r="C79" s="470" t="s">
        <v>50</v>
      </c>
      <c r="D79" s="470"/>
      <c r="E79" s="470"/>
      <c r="F79" s="470"/>
      <c r="G79" s="470"/>
      <c r="H79" s="470"/>
      <c r="I79" s="323">
        <f>'JLP(R)FP-Ril 4.razina '!D41</f>
        <v>5796.34</v>
      </c>
      <c r="J79" s="323">
        <f>'2025. JLP(R)FP-Ril  razrada'!D13</f>
        <v>5786.34</v>
      </c>
      <c r="K79" s="324">
        <f>'2026. JLP(R)FP-Ril  razrada '!D13</f>
        <v>5796.34</v>
      </c>
      <c r="M79" s="279"/>
      <c r="N79" s="279"/>
      <c r="O79" s="279"/>
    </row>
    <row r="80" spans="2:15">
      <c r="B80" s="221">
        <v>322</v>
      </c>
      <c r="C80" s="488" t="s">
        <v>109</v>
      </c>
      <c r="D80" s="489"/>
      <c r="E80" s="489"/>
      <c r="F80" s="489"/>
      <c r="G80" s="489"/>
      <c r="H80" s="490"/>
      <c r="I80" s="323">
        <f>'JLP(R)FP-Ril 4.razina '!D46</f>
        <v>7167.03</v>
      </c>
      <c r="J80" s="323">
        <f>'2025. JLP(R)FP-Ril  razrada'!D14</f>
        <v>7167.03</v>
      </c>
      <c r="K80" s="324">
        <f>'2026. JLP(R)FP-Ril  razrada '!D14</f>
        <v>7167.03</v>
      </c>
      <c r="M80" s="279"/>
      <c r="N80" s="279"/>
      <c r="O80" s="279"/>
    </row>
    <row r="81" spans="2:15">
      <c r="B81" s="221">
        <v>323</v>
      </c>
      <c r="C81" s="488" t="s">
        <v>110</v>
      </c>
      <c r="D81" s="489"/>
      <c r="E81" s="489"/>
      <c r="F81" s="489"/>
      <c r="G81" s="489"/>
      <c r="H81" s="490"/>
      <c r="I81" s="323">
        <f>'JLP(R)FP-Ril 4.razina '!D52</f>
        <v>8560.6200000000008</v>
      </c>
      <c r="J81" s="323">
        <f>'2025. JLP(R)FP-Ril  razrada'!D15</f>
        <v>8560.6200000000008</v>
      </c>
      <c r="K81" s="324">
        <f>'2026. JLP(R)FP-Ril  razrada '!D15</f>
        <v>8560.6200000000008</v>
      </c>
      <c r="M81" s="279"/>
      <c r="N81" s="279"/>
      <c r="O81" s="279"/>
    </row>
    <row r="82" spans="2:15">
      <c r="B82" s="221">
        <v>324</v>
      </c>
      <c r="C82" s="488" t="s">
        <v>111</v>
      </c>
      <c r="D82" s="489"/>
      <c r="E82" s="489"/>
      <c r="F82" s="489"/>
      <c r="G82" s="489"/>
      <c r="H82" s="490"/>
      <c r="I82" s="323">
        <f>'JLP(R)FP-Ril 4.razina '!D62</f>
        <v>0</v>
      </c>
      <c r="J82" s="323">
        <f>'2025. JLP(R)FP-Ril  razrada'!D16</f>
        <v>0</v>
      </c>
      <c r="K82" s="324">
        <f>'2026. JLP(R)FP-Ril  razrada '!D16</f>
        <v>0</v>
      </c>
      <c r="M82" s="279"/>
      <c r="N82" s="279"/>
      <c r="O82" s="279"/>
    </row>
    <row r="83" spans="2:15">
      <c r="B83" s="221">
        <v>329</v>
      </c>
      <c r="C83" s="488" t="s">
        <v>2</v>
      </c>
      <c r="D83" s="489"/>
      <c r="E83" s="489"/>
      <c r="F83" s="489"/>
      <c r="G83" s="489"/>
      <c r="H83" s="490"/>
      <c r="I83" s="323">
        <f>'JLP(R)FP-Ril 4.razina '!D64</f>
        <v>2826.99</v>
      </c>
      <c r="J83" s="323">
        <f>'2025. JLP(R)FP-Ril  razrada'!D17</f>
        <v>2826.99</v>
      </c>
      <c r="K83" s="324">
        <f>'2026. JLP(R)FP-Ril  razrada '!D17</f>
        <v>2826.99</v>
      </c>
      <c r="M83" s="279"/>
      <c r="N83" s="279"/>
      <c r="O83" s="279"/>
    </row>
    <row r="84" spans="2:15">
      <c r="B84" s="201">
        <v>34</v>
      </c>
      <c r="C84" s="506" t="s">
        <v>5</v>
      </c>
      <c r="D84" s="507"/>
      <c r="E84" s="507"/>
      <c r="F84" s="507"/>
      <c r="G84" s="507"/>
      <c r="H84" s="508"/>
      <c r="I84" s="321">
        <f>I85</f>
        <v>796.34</v>
      </c>
      <c r="J84" s="321">
        <f>J85</f>
        <v>796.34</v>
      </c>
      <c r="K84" s="322">
        <f>K85</f>
        <v>796.34</v>
      </c>
      <c r="M84" s="279"/>
      <c r="N84" s="279"/>
      <c r="O84" s="279"/>
    </row>
    <row r="85" spans="2:15">
      <c r="B85" s="221">
        <v>343</v>
      </c>
      <c r="C85" s="470" t="s">
        <v>112</v>
      </c>
      <c r="D85" s="470"/>
      <c r="E85" s="470"/>
      <c r="F85" s="470"/>
      <c r="G85" s="470"/>
      <c r="H85" s="470"/>
      <c r="I85" s="323">
        <f>'JLP(R)FP-Ril 4.razina '!D71</f>
        <v>796.34</v>
      </c>
      <c r="J85" s="323">
        <f>'2025. JLP(R)FP-Ril  razrada'!D19</f>
        <v>796.34</v>
      </c>
      <c r="K85" s="324">
        <f>'2026. JLP(R)FP-Ril  razrada '!D19</f>
        <v>796.34</v>
      </c>
      <c r="M85" s="279"/>
      <c r="N85" s="279"/>
      <c r="O85" s="279"/>
    </row>
    <row r="86" spans="2:15" ht="13.5" thickBot="1">
      <c r="B86" s="202"/>
      <c r="C86" s="481" t="s">
        <v>93</v>
      </c>
      <c r="D86" s="481"/>
      <c r="E86" s="481"/>
      <c r="F86" s="481"/>
      <c r="G86" s="481"/>
      <c r="H86" s="481"/>
      <c r="I86" s="241">
        <f>I78+I84+I74</f>
        <v>147167.22</v>
      </c>
      <c r="J86" s="241">
        <f>J78+J84+J74</f>
        <v>147462.61000000002</v>
      </c>
      <c r="K86" s="327">
        <f>K78+K84+K74</f>
        <v>147977.21000000002</v>
      </c>
      <c r="M86" s="279"/>
      <c r="N86" s="279"/>
      <c r="O86" s="279"/>
    </row>
    <row r="87" spans="2:15">
      <c r="B87" s="198"/>
      <c r="C87" s="199"/>
      <c r="D87" s="199"/>
      <c r="E87" s="199"/>
      <c r="F87" s="199"/>
      <c r="G87" s="199"/>
      <c r="H87" s="199"/>
      <c r="I87" s="44"/>
      <c r="J87" s="44"/>
      <c r="K87" s="44"/>
      <c r="M87" s="279"/>
      <c r="N87" s="279"/>
      <c r="O87" s="279"/>
    </row>
    <row r="88" spans="2:15">
      <c r="B88" s="198"/>
      <c r="C88" s="199"/>
      <c r="D88" s="199"/>
      <c r="E88" s="199"/>
      <c r="F88" s="199"/>
      <c r="G88" s="199"/>
      <c r="H88" s="199"/>
      <c r="I88" s="44"/>
      <c r="J88" s="44"/>
      <c r="K88" s="44"/>
      <c r="M88" s="279"/>
      <c r="N88" s="279"/>
      <c r="O88" s="279"/>
    </row>
    <row r="89" spans="2:15" ht="13.5" thickBot="1">
      <c r="B89" s="486" t="s">
        <v>173</v>
      </c>
      <c r="C89" s="487"/>
      <c r="D89" s="487"/>
      <c r="E89" s="487"/>
      <c r="F89" s="487"/>
      <c r="G89" s="487"/>
      <c r="M89" s="279"/>
      <c r="N89" s="279"/>
      <c r="O89" s="279"/>
    </row>
    <row r="90" spans="2:15" ht="38.25">
      <c r="B90" s="200" t="s">
        <v>89</v>
      </c>
      <c r="C90" s="491" t="s">
        <v>0</v>
      </c>
      <c r="D90" s="491"/>
      <c r="E90" s="491"/>
      <c r="F90" s="491"/>
      <c r="G90" s="491"/>
      <c r="H90" s="491"/>
      <c r="I90" s="358" t="s">
        <v>204</v>
      </c>
      <c r="J90" s="358" t="s">
        <v>143</v>
      </c>
      <c r="K90" s="358" t="s">
        <v>205</v>
      </c>
      <c r="M90" s="279"/>
      <c r="N90" s="279"/>
      <c r="O90" s="279"/>
    </row>
    <row r="91" spans="2:15">
      <c r="B91" s="201">
        <v>34</v>
      </c>
      <c r="C91" s="506" t="s">
        <v>5</v>
      </c>
      <c r="D91" s="507"/>
      <c r="E91" s="507"/>
      <c r="F91" s="507"/>
      <c r="G91" s="507"/>
      <c r="H91" s="508"/>
      <c r="I91" s="240">
        <f>SUM(I92:I92)</f>
        <v>26.55</v>
      </c>
      <c r="J91" s="240">
        <f>SUM(J92:J92)</f>
        <v>26.55</v>
      </c>
      <c r="K91" s="393">
        <f>SUM(K92:K92)</f>
        <v>26.55</v>
      </c>
      <c r="M91" s="279"/>
      <c r="N91" s="279"/>
      <c r="O91" s="279"/>
    </row>
    <row r="92" spans="2:15" ht="15.75" customHeight="1">
      <c r="B92" s="221">
        <v>343</v>
      </c>
      <c r="C92" s="470" t="s">
        <v>112</v>
      </c>
      <c r="D92" s="470"/>
      <c r="E92" s="470"/>
      <c r="F92" s="470"/>
      <c r="G92" s="470"/>
      <c r="H92" s="470"/>
      <c r="I92" s="242">
        <f>'JLP(R)FP-Ril 4.razina '!E71</f>
        <v>26.55</v>
      </c>
      <c r="J92" s="242">
        <v>26.55</v>
      </c>
      <c r="K92" s="325">
        <v>26.55</v>
      </c>
      <c r="M92" s="279"/>
      <c r="N92" s="279"/>
      <c r="O92" s="279"/>
    </row>
    <row r="93" spans="2:15" ht="13.5" thickBot="1">
      <c r="B93" s="202"/>
      <c r="C93" s="481" t="s">
        <v>144</v>
      </c>
      <c r="D93" s="481"/>
      <c r="E93" s="481"/>
      <c r="F93" s="481"/>
      <c r="G93" s="481"/>
      <c r="H93" s="481"/>
      <c r="I93" s="241">
        <f>I91</f>
        <v>26.55</v>
      </c>
      <c r="J93" s="241">
        <f>J91</f>
        <v>26.55</v>
      </c>
      <c r="K93" s="327">
        <f>K91</f>
        <v>26.55</v>
      </c>
      <c r="M93" s="279"/>
      <c r="N93" s="279"/>
      <c r="O93" s="279"/>
    </row>
    <row r="94" spans="2:15">
      <c r="B94" s="198"/>
      <c r="C94" s="199"/>
      <c r="D94" s="199"/>
      <c r="E94" s="199"/>
      <c r="F94" s="199"/>
      <c r="G94" s="199"/>
      <c r="H94" s="199"/>
      <c r="I94" s="44"/>
      <c r="J94" s="44"/>
      <c r="K94" s="44"/>
      <c r="M94" s="279"/>
      <c r="N94" s="279"/>
      <c r="O94" s="279"/>
    </row>
    <row r="95" spans="2:15">
      <c r="B95" s="198"/>
      <c r="C95" s="199"/>
      <c r="D95" s="199"/>
      <c r="E95" s="199"/>
      <c r="F95" s="199"/>
      <c r="G95" s="199"/>
      <c r="H95" s="199"/>
      <c r="I95" s="44"/>
      <c r="J95" s="44"/>
      <c r="K95" s="44"/>
      <c r="M95" s="279"/>
      <c r="N95" s="279"/>
      <c r="O95" s="279"/>
    </row>
    <row r="96" spans="2:15" ht="13.5" thickBot="1">
      <c r="B96" s="486" t="s">
        <v>175</v>
      </c>
      <c r="C96" s="487"/>
      <c r="D96" s="487"/>
      <c r="E96" s="487"/>
      <c r="F96" s="487"/>
      <c r="G96" s="487"/>
      <c r="H96" s="487"/>
      <c r="M96" s="279"/>
      <c r="N96" s="279"/>
      <c r="O96" s="279"/>
    </row>
    <row r="97" spans="2:15" ht="38.25">
      <c r="B97" s="200" t="s">
        <v>101</v>
      </c>
      <c r="C97" s="491" t="s">
        <v>0</v>
      </c>
      <c r="D97" s="491"/>
      <c r="E97" s="491"/>
      <c r="F97" s="491"/>
      <c r="G97" s="491"/>
      <c r="H97" s="491"/>
      <c r="I97" s="358" t="s">
        <v>204</v>
      </c>
      <c r="J97" s="358" t="s">
        <v>143</v>
      </c>
      <c r="K97" s="358" t="s">
        <v>205</v>
      </c>
      <c r="M97" s="279"/>
      <c r="N97" s="279"/>
      <c r="O97" s="279"/>
    </row>
    <row r="98" spans="2:15">
      <c r="B98" s="201">
        <v>32</v>
      </c>
      <c r="C98" s="475" t="s">
        <v>20</v>
      </c>
      <c r="D98" s="475"/>
      <c r="E98" s="475"/>
      <c r="F98" s="475"/>
      <c r="G98" s="475"/>
      <c r="H98" s="475"/>
      <c r="I98" s="321">
        <f>SUM(I99:I103)</f>
        <v>4314.7800000000007</v>
      </c>
      <c r="J98" s="321">
        <f>SUM(J99:J103)</f>
        <v>4712.9500000000007</v>
      </c>
      <c r="K98" s="322">
        <f>SUM(K99:K103)</f>
        <v>4712.9500000000007</v>
      </c>
      <c r="M98" s="279"/>
      <c r="N98" s="279"/>
      <c r="O98" s="279"/>
    </row>
    <row r="99" spans="2:15">
      <c r="B99" s="221">
        <v>321</v>
      </c>
      <c r="C99" s="470" t="s">
        <v>50</v>
      </c>
      <c r="D99" s="470"/>
      <c r="E99" s="470"/>
      <c r="F99" s="470"/>
      <c r="G99" s="470"/>
      <c r="H99" s="470"/>
      <c r="I99" s="326">
        <f>'JLP(R)FP-Ril 4.razina '!F41</f>
        <v>398.16999999999996</v>
      </c>
      <c r="J99" s="326">
        <f>'2025. JLP(R)FP-Ril  razrada'!E13</f>
        <v>398.17</v>
      </c>
      <c r="K99" s="332">
        <f>'2026. JLP(R)FP-Ril  razrada '!E13</f>
        <v>398.17</v>
      </c>
      <c r="M99" s="279"/>
      <c r="N99" s="279"/>
      <c r="O99" s="279"/>
    </row>
    <row r="100" spans="2:15">
      <c r="B100" s="221">
        <v>322</v>
      </c>
      <c r="C100" s="488" t="s">
        <v>109</v>
      </c>
      <c r="D100" s="489"/>
      <c r="E100" s="489"/>
      <c r="F100" s="489"/>
      <c r="G100" s="489"/>
      <c r="H100" s="490"/>
      <c r="I100" s="326">
        <f>'JLP(R)FP-Ril 4.razina '!F46</f>
        <v>1260.8800000000001</v>
      </c>
      <c r="J100" s="326">
        <f>'2025. JLP(R)FP-Ril  razrada'!E14</f>
        <v>1260.8800000000001</v>
      </c>
      <c r="K100" s="332">
        <f>'2026. JLP(R)FP-Ril  razrada '!E14</f>
        <v>1260.8800000000001</v>
      </c>
      <c r="M100" s="279"/>
      <c r="N100" s="279"/>
      <c r="O100" s="279"/>
    </row>
    <row r="101" spans="2:15">
      <c r="B101" s="221">
        <v>323</v>
      </c>
      <c r="C101" s="488" t="s">
        <v>110</v>
      </c>
      <c r="D101" s="489"/>
      <c r="E101" s="489"/>
      <c r="F101" s="489"/>
      <c r="G101" s="489"/>
      <c r="H101" s="490"/>
      <c r="I101" s="326">
        <f>'JLP(R)FP-Ril 4.razina '!F52</f>
        <v>1554.1299999999999</v>
      </c>
      <c r="J101" s="326">
        <f>'2025. JLP(R)FP-Ril  razrada'!E15</f>
        <v>1554.13</v>
      </c>
      <c r="K101" s="332">
        <f>'2026. JLP(R)FP-Ril  razrada '!E15</f>
        <v>1554.13</v>
      </c>
      <c r="M101" s="279"/>
      <c r="N101" s="279"/>
      <c r="O101" s="279"/>
    </row>
    <row r="102" spans="2:15">
      <c r="B102" s="221">
        <v>324</v>
      </c>
      <c r="C102" s="488" t="s">
        <v>111</v>
      </c>
      <c r="D102" s="489"/>
      <c r="E102" s="489"/>
      <c r="F102" s="489"/>
      <c r="G102" s="489"/>
      <c r="H102" s="490"/>
      <c r="I102" s="326">
        <f>'JLP(R)FP-Ril 4.razina '!F62</f>
        <v>0</v>
      </c>
      <c r="J102" s="326">
        <f>'2025. JLP(R)FP-Ril  razrada'!E16</f>
        <v>398.17</v>
      </c>
      <c r="K102" s="332">
        <f>'2026. JLP(R)FP-Ril  razrada '!E16</f>
        <v>398.17</v>
      </c>
      <c r="M102" s="279"/>
      <c r="N102" s="279"/>
      <c r="O102" s="279"/>
    </row>
    <row r="103" spans="2:15">
      <c r="B103" s="221">
        <v>329</v>
      </c>
      <c r="C103" s="488" t="s">
        <v>2</v>
      </c>
      <c r="D103" s="489"/>
      <c r="E103" s="489"/>
      <c r="F103" s="489"/>
      <c r="G103" s="489"/>
      <c r="H103" s="490"/>
      <c r="I103" s="323">
        <f>'JLP(R)FP-Ril 4.razina '!F64</f>
        <v>1101.6000000000001</v>
      </c>
      <c r="J103" s="326">
        <f>'2025. JLP(R)FP-Ril  razrada'!E17</f>
        <v>1101.5999999999999</v>
      </c>
      <c r="K103" s="332">
        <f>'2026. JLP(R)FP-Ril  razrada '!E17</f>
        <v>1101.5999999999999</v>
      </c>
      <c r="M103" s="279"/>
      <c r="N103" s="279"/>
      <c r="O103" s="279"/>
    </row>
    <row r="104" spans="2:15">
      <c r="B104" s="201">
        <v>34</v>
      </c>
      <c r="C104" s="506" t="s">
        <v>5</v>
      </c>
      <c r="D104" s="507"/>
      <c r="E104" s="507"/>
      <c r="F104" s="507"/>
      <c r="G104" s="507"/>
      <c r="H104" s="508"/>
      <c r="I104" s="339">
        <f>I105</f>
        <v>199.07999999999998</v>
      </c>
      <c r="J104" s="339">
        <f>J105</f>
        <v>199.08</v>
      </c>
      <c r="K104" s="340">
        <f>K105</f>
        <v>199.08</v>
      </c>
      <c r="M104" s="279"/>
      <c r="N104" s="279"/>
      <c r="O104" s="279"/>
    </row>
    <row r="105" spans="2:15">
      <c r="B105" s="221">
        <v>343</v>
      </c>
      <c r="C105" s="470" t="s">
        <v>112</v>
      </c>
      <c r="D105" s="470"/>
      <c r="E105" s="470"/>
      <c r="F105" s="470"/>
      <c r="G105" s="470"/>
      <c r="H105" s="470"/>
      <c r="I105" s="328">
        <f>'JLP(R)FP-Ril 4.razina '!F71</f>
        <v>199.07999999999998</v>
      </c>
      <c r="J105" s="337">
        <f>'2025. JLP(R)FP-Ril  razrada'!E19</f>
        <v>199.08</v>
      </c>
      <c r="K105" s="338">
        <f>'2026. JLP(R)FP-Ril  razrada '!E19</f>
        <v>199.08</v>
      </c>
      <c r="M105" s="279"/>
      <c r="N105" s="279"/>
      <c r="O105" s="279"/>
    </row>
    <row r="106" spans="2:15" ht="13.5" thickBot="1">
      <c r="B106" s="202"/>
      <c r="C106" s="481" t="s">
        <v>102</v>
      </c>
      <c r="D106" s="481"/>
      <c r="E106" s="481"/>
      <c r="F106" s="481"/>
      <c r="G106" s="481"/>
      <c r="H106" s="481"/>
      <c r="I106" s="241">
        <f>I98+I104</f>
        <v>4513.8600000000006</v>
      </c>
      <c r="J106" s="241">
        <f>J98+J104</f>
        <v>4912.0300000000007</v>
      </c>
      <c r="K106" s="327">
        <f>K98+K104</f>
        <v>4912.0300000000007</v>
      </c>
      <c r="M106" s="279"/>
      <c r="N106" s="279"/>
      <c r="O106" s="279"/>
    </row>
    <row r="107" spans="2:15">
      <c r="B107" s="198"/>
      <c r="C107" s="199"/>
      <c r="D107" s="199"/>
      <c r="E107" s="199"/>
      <c r="F107" s="199"/>
      <c r="G107" s="199"/>
      <c r="H107" s="199"/>
      <c r="I107" s="44"/>
      <c r="J107" s="44"/>
      <c r="K107" s="44"/>
      <c r="M107" s="279"/>
      <c r="N107" s="279"/>
      <c r="O107" s="279"/>
    </row>
    <row r="108" spans="2:15">
      <c r="B108" s="198"/>
      <c r="C108" s="505"/>
      <c r="D108" s="505"/>
      <c r="E108" s="505"/>
      <c r="F108" s="505"/>
      <c r="G108" s="505"/>
      <c r="H108" s="505"/>
      <c r="I108" s="197"/>
      <c r="J108" s="197"/>
      <c r="K108" s="197"/>
      <c r="M108" s="279"/>
      <c r="N108" s="279"/>
      <c r="O108" s="279"/>
    </row>
    <row r="109" spans="2:15" ht="13.5" thickBot="1">
      <c r="B109" s="493" t="s">
        <v>176</v>
      </c>
      <c r="C109" s="493"/>
      <c r="D109" s="493"/>
      <c r="E109" s="493"/>
      <c r="F109" s="487"/>
      <c r="M109" s="279"/>
      <c r="N109" s="279"/>
      <c r="O109" s="279"/>
    </row>
    <row r="110" spans="2:15" ht="38.25">
      <c r="B110" s="223" t="s">
        <v>101</v>
      </c>
      <c r="C110" s="491" t="s">
        <v>0</v>
      </c>
      <c r="D110" s="491"/>
      <c r="E110" s="491"/>
      <c r="F110" s="491"/>
      <c r="G110" s="491"/>
      <c r="H110" s="491"/>
      <c r="I110" s="358" t="s">
        <v>204</v>
      </c>
      <c r="J110" s="358" t="s">
        <v>143</v>
      </c>
      <c r="K110" s="358" t="s">
        <v>205</v>
      </c>
      <c r="M110" s="279"/>
      <c r="N110" s="279"/>
      <c r="O110" s="279"/>
    </row>
    <row r="111" spans="2:15">
      <c r="B111" s="224">
        <v>31</v>
      </c>
      <c r="C111" s="502" t="s">
        <v>113</v>
      </c>
      <c r="D111" s="503"/>
      <c r="E111" s="503"/>
      <c r="F111" s="503"/>
      <c r="G111" s="503"/>
      <c r="H111" s="504"/>
      <c r="I111" s="240">
        <f>SUM(I112:I114)</f>
        <v>20723.080000000002</v>
      </c>
      <c r="J111" s="240">
        <f>SUM(J112:J114)</f>
        <v>21207.8</v>
      </c>
      <c r="K111" s="393">
        <f>SUM(K112:K114)</f>
        <v>21292.400000000001</v>
      </c>
      <c r="M111" s="279"/>
      <c r="N111" s="279"/>
      <c r="O111" s="279"/>
    </row>
    <row r="112" spans="2:15">
      <c r="B112" s="225">
        <v>311</v>
      </c>
      <c r="C112" s="499" t="s">
        <v>114</v>
      </c>
      <c r="D112" s="500"/>
      <c r="E112" s="500"/>
      <c r="F112" s="500"/>
      <c r="G112" s="500"/>
      <c r="H112" s="501"/>
      <c r="I112" s="242">
        <f>'JLP(R)FP-Ril 4.razina '!H34</f>
        <v>17187.240000000002</v>
      </c>
      <c r="J112" s="242">
        <f>'2025. JLP(R)FP-Ril  razrada'!G9</f>
        <v>17259.96</v>
      </c>
      <c r="K112" s="325">
        <f>'2026. JLP(R)FP-Ril  razrada '!G9</f>
        <v>17332.560000000001</v>
      </c>
      <c r="M112" s="279"/>
      <c r="N112" s="279"/>
      <c r="O112" s="279"/>
    </row>
    <row r="113" spans="2:15">
      <c r="B113" s="225">
        <v>312</v>
      </c>
      <c r="C113" s="499" t="s">
        <v>19</v>
      </c>
      <c r="D113" s="500"/>
      <c r="E113" s="500"/>
      <c r="F113" s="500"/>
      <c r="G113" s="500"/>
      <c r="H113" s="501"/>
      <c r="I113" s="242">
        <f>'JLP(R)FP-Ril 4.razina '!H36</f>
        <v>700</v>
      </c>
      <c r="J113" s="242">
        <f>'2025. JLP(R)FP-Ril  razrada'!G10</f>
        <v>1100</v>
      </c>
      <c r="K113" s="325">
        <f>'2026. JLP(R)FP-Ril  razrada '!G10</f>
        <v>1100</v>
      </c>
      <c r="M113" s="279"/>
      <c r="N113" s="279"/>
      <c r="O113" s="279"/>
    </row>
    <row r="114" spans="2:15">
      <c r="B114" s="225">
        <v>313</v>
      </c>
      <c r="C114" s="499" t="s">
        <v>27</v>
      </c>
      <c r="D114" s="500"/>
      <c r="E114" s="500"/>
      <c r="F114" s="500"/>
      <c r="G114" s="500"/>
      <c r="H114" s="501"/>
      <c r="I114" s="242">
        <f>'JLP(R)FP-Ril 4.razina '!H38</f>
        <v>2835.84</v>
      </c>
      <c r="J114" s="242">
        <f>'2025. JLP(R)FP-Ril  razrada'!G11</f>
        <v>2847.84</v>
      </c>
      <c r="K114" s="325">
        <f>'2026. JLP(R)FP-Ril  razrada '!G11</f>
        <v>2859.84</v>
      </c>
      <c r="M114" s="279"/>
      <c r="N114" s="279"/>
      <c r="O114" s="279"/>
    </row>
    <row r="115" spans="2:15">
      <c r="B115" s="201">
        <v>32</v>
      </c>
      <c r="C115" s="475" t="s">
        <v>20</v>
      </c>
      <c r="D115" s="475"/>
      <c r="E115" s="475"/>
      <c r="F115" s="475"/>
      <c r="G115" s="475"/>
      <c r="H115" s="475"/>
      <c r="I115" s="321">
        <f>SUM(I116:I119)</f>
        <v>5085.329999999999</v>
      </c>
      <c r="J115" s="321">
        <f>SUM(J116:J119)</f>
        <v>5095.33</v>
      </c>
      <c r="K115" s="322">
        <f>SUM(K116:K119)</f>
        <v>5085.3300000000008</v>
      </c>
      <c r="M115" s="279"/>
      <c r="N115" s="279"/>
      <c r="O115" s="279"/>
    </row>
    <row r="116" spans="2:15">
      <c r="B116" s="221">
        <v>321</v>
      </c>
      <c r="C116" s="488" t="s">
        <v>50</v>
      </c>
      <c r="D116" s="489"/>
      <c r="E116" s="489"/>
      <c r="F116" s="489"/>
      <c r="G116" s="489"/>
      <c r="H116" s="490"/>
      <c r="I116" s="323">
        <f>'JLP(R)FP-Ril 4.razina '!H41</f>
        <v>2298.1699999999996</v>
      </c>
      <c r="J116" s="326">
        <f>'2025. JLP(R)FP-Ril  razrada'!G13</f>
        <v>2308.17</v>
      </c>
      <c r="K116" s="332">
        <f>'2026. JLP(R)FP-Ril  razrada '!G13</f>
        <v>2298.17</v>
      </c>
      <c r="M116" s="279"/>
      <c r="N116" s="279"/>
      <c r="O116" s="279"/>
    </row>
    <row r="117" spans="2:15">
      <c r="B117" s="221">
        <v>322</v>
      </c>
      <c r="C117" s="488" t="s">
        <v>109</v>
      </c>
      <c r="D117" s="489"/>
      <c r="E117" s="489"/>
      <c r="F117" s="489"/>
      <c r="G117" s="489"/>
      <c r="H117" s="490"/>
      <c r="I117" s="323">
        <f>'JLP(R)FP-Ril 4.razina '!H46</f>
        <v>464.52</v>
      </c>
      <c r="J117" s="326">
        <f>'2025. JLP(R)FP-Ril  razrada'!G14</f>
        <v>464.52</v>
      </c>
      <c r="K117" s="332">
        <f>'2026. JLP(R)FP-Ril  razrada '!G14</f>
        <v>464.52</v>
      </c>
      <c r="M117" s="279"/>
      <c r="N117" s="279"/>
      <c r="O117" s="279"/>
    </row>
    <row r="118" spans="2:15">
      <c r="B118" s="221">
        <v>323</v>
      </c>
      <c r="C118" s="488" t="s">
        <v>110</v>
      </c>
      <c r="D118" s="489"/>
      <c r="E118" s="489"/>
      <c r="F118" s="489"/>
      <c r="G118" s="489"/>
      <c r="H118" s="490"/>
      <c r="I118" s="326">
        <f>'JLP(R)FP-Ril 4.razina '!H52</f>
        <v>2189.9199999999996</v>
      </c>
      <c r="J118" s="326">
        <f>'2025. JLP(R)FP-Ril  razrada'!G15</f>
        <v>2189.9199999999996</v>
      </c>
      <c r="K118" s="332">
        <f>'2026. JLP(R)FP-Ril  razrada '!G15</f>
        <v>2189.92</v>
      </c>
      <c r="M118" s="279"/>
      <c r="N118" s="279"/>
      <c r="O118" s="279"/>
    </row>
    <row r="119" spans="2:15">
      <c r="B119" s="221">
        <v>329</v>
      </c>
      <c r="C119" s="488" t="s">
        <v>2</v>
      </c>
      <c r="D119" s="489"/>
      <c r="E119" s="489"/>
      <c r="F119" s="489"/>
      <c r="G119" s="489"/>
      <c r="H119" s="490"/>
      <c r="I119" s="323">
        <f>'JLP(R)FP-Ril 4.razina '!H64</f>
        <v>132.72</v>
      </c>
      <c r="J119" s="326">
        <f>'2025. JLP(R)FP-Ril  razrada'!G17</f>
        <v>132.72</v>
      </c>
      <c r="K119" s="332">
        <f>'2026. JLP(R)FP-Ril  razrada '!G17</f>
        <v>132.72</v>
      </c>
      <c r="M119" s="279"/>
      <c r="N119" s="279"/>
      <c r="O119" s="279"/>
    </row>
    <row r="120" spans="2:15">
      <c r="B120" s="201">
        <v>34</v>
      </c>
      <c r="C120" s="506" t="s">
        <v>5</v>
      </c>
      <c r="D120" s="507"/>
      <c r="E120" s="507"/>
      <c r="F120" s="507"/>
      <c r="G120" s="507"/>
      <c r="H120" s="508"/>
      <c r="I120" s="321">
        <f>I121</f>
        <v>232.26</v>
      </c>
      <c r="J120" s="321">
        <f>J121</f>
        <v>232.26</v>
      </c>
      <c r="K120" s="322">
        <f>K121</f>
        <v>232.26</v>
      </c>
      <c r="M120" s="279"/>
      <c r="N120" s="279"/>
      <c r="O120" s="279"/>
    </row>
    <row r="121" spans="2:15">
      <c r="B121" s="221">
        <v>343</v>
      </c>
      <c r="C121" s="470" t="s">
        <v>112</v>
      </c>
      <c r="D121" s="470"/>
      <c r="E121" s="470"/>
      <c r="F121" s="470"/>
      <c r="G121" s="470"/>
      <c r="H121" s="470"/>
      <c r="I121" s="323">
        <f>'JLP(R)FP-Ril 4.razina '!H71</f>
        <v>232.26</v>
      </c>
      <c r="J121" s="326">
        <f>'2025. JLP(R)FP-Ril  razrada'!G19</f>
        <v>232.26</v>
      </c>
      <c r="K121" s="332">
        <f>'2026. JLP(R)FP-Ril  razrada '!G19</f>
        <v>232.26</v>
      </c>
      <c r="M121" s="279"/>
      <c r="N121" s="279"/>
      <c r="O121" s="279"/>
    </row>
    <row r="122" spans="2:15" ht="13.5" thickBot="1">
      <c r="B122" s="202"/>
      <c r="C122" s="481" t="s">
        <v>96</v>
      </c>
      <c r="D122" s="481"/>
      <c r="E122" s="481"/>
      <c r="F122" s="481"/>
      <c r="G122" s="481"/>
      <c r="H122" s="481"/>
      <c r="I122" s="241">
        <f>I115+I111+I120</f>
        <v>26040.67</v>
      </c>
      <c r="J122" s="241">
        <f>J115+J111+J120</f>
        <v>26535.389999999996</v>
      </c>
      <c r="K122" s="327">
        <f>K115+K111+K120</f>
        <v>26609.99</v>
      </c>
      <c r="M122" s="279"/>
      <c r="N122" s="279"/>
      <c r="O122" s="279"/>
    </row>
    <row r="123" spans="2:15">
      <c r="B123" s="198"/>
      <c r="C123" s="199"/>
      <c r="D123" s="199"/>
      <c r="E123" s="199"/>
      <c r="F123" s="199"/>
      <c r="G123" s="199"/>
      <c r="H123" s="199"/>
      <c r="I123" s="44"/>
      <c r="J123" s="44"/>
      <c r="K123" s="44"/>
      <c r="M123" s="279"/>
      <c r="N123" s="279"/>
      <c r="O123" s="279"/>
    </row>
    <row r="124" spans="2:15">
      <c r="B124" s="198"/>
      <c r="C124" s="199"/>
      <c r="D124" s="199"/>
      <c r="E124" s="199"/>
      <c r="F124" s="199"/>
      <c r="G124" s="199"/>
      <c r="H124" s="199"/>
      <c r="I124" s="44"/>
      <c r="J124" s="44"/>
      <c r="K124" s="44"/>
      <c r="M124" s="279"/>
      <c r="N124" s="279"/>
      <c r="O124" s="279"/>
    </row>
    <row r="125" spans="2:15" ht="13.5" thickBot="1">
      <c r="B125" s="486" t="s">
        <v>181</v>
      </c>
      <c r="C125" s="487"/>
      <c r="D125" s="487"/>
      <c r="E125" s="487"/>
      <c r="F125" s="487"/>
      <c r="G125" s="487"/>
      <c r="H125" s="487"/>
      <c r="M125" s="279"/>
      <c r="N125" s="279"/>
      <c r="O125" s="279"/>
    </row>
    <row r="126" spans="2:15" ht="38.25">
      <c r="B126" s="200" t="s">
        <v>101</v>
      </c>
      <c r="C126" s="491" t="s">
        <v>0</v>
      </c>
      <c r="D126" s="491"/>
      <c r="E126" s="491"/>
      <c r="F126" s="491"/>
      <c r="G126" s="491"/>
      <c r="H126" s="491"/>
      <c r="I126" s="358" t="s">
        <v>204</v>
      </c>
      <c r="J126" s="358" t="s">
        <v>143</v>
      </c>
      <c r="K126" s="358" t="s">
        <v>205</v>
      </c>
      <c r="M126" s="279"/>
      <c r="N126" s="279"/>
      <c r="O126" s="279"/>
    </row>
    <row r="127" spans="2:15">
      <c r="B127" s="201">
        <v>32</v>
      </c>
      <c r="C127" s="475" t="s">
        <v>20</v>
      </c>
      <c r="D127" s="475"/>
      <c r="E127" s="475"/>
      <c r="F127" s="475"/>
      <c r="G127" s="475"/>
      <c r="H127" s="475"/>
      <c r="I127" s="333">
        <f>SUM(I128:I130)</f>
        <v>0</v>
      </c>
      <c r="J127" s="333">
        <f>SUM(J128:J130)</f>
        <v>0</v>
      </c>
      <c r="K127" s="396">
        <f>SUM(K128:K130)</f>
        <v>0</v>
      </c>
      <c r="M127" s="279"/>
      <c r="N127" s="279"/>
      <c r="O127" s="279"/>
    </row>
    <row r="128" spans="2:15">
      <c r="B128" s="221">
        <v>322</v>
      </c>
      <c r="C128" s="488" t="s">
        <v>109</v>
      </c>
      <c r="D128" s="489"/>
      <c r="E128" s="489"/>
      <c r="F128" s="489"/>
      <c r="G128" s="489"/>
      <c r="H128" s="490"/>
      <c r="I128" s="334">
        <f>'JLP(R)FP-Ril 4.razina '!G46</f>
        <v>0</v>
      </c>
      <c r="J128" s="242">
        <v>0</v>
      </c>
      <c r="K128" s="325">
        <v>0</v>
      </c>
      <c r="M128" s="279"/>
      <c r="N128" s="279"/>
      <c r="O128" s="279"/>
    </row>
    <row r="129" spans="2:15">
      <c r="B129" s="221">
        <v>323</v>
      </c>
      <c r="C129" s="488" t="s">
        <v>110</v>
      </c>
      <c r="D129" s="489"/>
      <c r="E129" s="489"/>
      <c r="F129" s="489"/>
      <c r="G129" s="489"/>
      <c r="H129" s="490"/>
      <c r="I129" s="334">
        <f>'JLP(R)FP-Ril 4.razina '!G52</f>
        <v>0</v>
      </c>
      <c r="J129" s="335">
        <v>0</v>
      </c>
      <c r="K129" s="325">
        <v>0</v>
      </c>
      <c r="M129" s="279"/>
      <c r="N129" s="279"/>
      <c r="O129" s="279"/>
    </row>
    <row r="130" spans="2:15">
      <c r="B130" s="221">
        <v>324</v>
      </c>
      <c r="C130" s="488" t="s">
        <v>111</v>
      </c>
      <c r="D130" s="489"/>
      <c r="E130" s="489"/>
      <c r="F130" s="489"/>
      <c r="G130" s="489"/>
      <c r="H130" s="490"/>
      <c r="I130" s="326">
        <f>'JLP(R)FP-Ril 4.razina '!G62</f>
        <v>0</v>
      </c>
      <c r="J130" s="335">
        <v>0</v>
      </c>
      <c r="K130" s="325">
        <v>0</v>
      </c>
      <c r="M130" s="279"/>
      <c r="N130" s="279"/>
      <c r="O130" s="279"/>
    </row>
    <row r="131" spans="2:15">
      <c r="B131" s="201">
        <v>34</v>
      </c>
      <c r="C131" s="506" t="s">
        <v>5</v>
      </c>
      <c r="D131" s="507"/>
      <c r="E131" s="507"/>
      <c r="F131" s="507"/>
      <c r="G131" s="507"/>
      <c r="H131" s="508"/>
      <c r="I131" s="240">
        <f>I132</f>
        <v>0</v>
      </c>
      <c r="J131" s="240">
        <f>J132</f>
        <v>0</v>
      </c>
      <c r="K131" s="393">
        <f>K132</f>
        <v>0</v>
      </c>
      <c r="M131" s="279"/>
      <c r="N131" s="279"/>
      <c r="O131" s="279"/>
    </row>
    <row r="132" spans="2:15">
      <c r="B132" s="221">
        <v>343</v>
      </c>
      <c r="C132" s="470" t="s">
        <v>112</v>
      </c>
      <c r="D132" s="470"/>
      <c r="E132" s="470"/>
      <c r="F132" s="470"/>
      <c r="G132" s="470"/>
      <c r="H132" s="470"/>
      <c r="I132" s="242">
        <f>'JLP(R)FP-Ril 4.razina '!G71</f>
        <v>0</v>
      </c>
      <c r="J132" s="242">
        <v>0</v>
      </c>
      <c r="K132" s="325">
        <v>0</v>
      </c>
      <c r="M132" s="279"/>
      <c r="N132" s="279"/>
      <c r="O132" s="279"/>
    </row>
    <row r="133" spans="2:15" ht="13.5" thickBot="1">
      <c r="B133" s="202"/>
      <c r="C133" s="481" t="s">
        <v>118</v>
      </c>
      <c r="D133" s="481"/>
      <c r="E133" s="481"/>
      <c r="F133" s="481"/>
      <c r="G133" s="481"/>
      <c r="H133" s="481"/>
      <c r="I133" s="241">
        <f>I131+I127</f>
        <v>0</v>
      </c>
      <c r="J133" s="241">
        <f>J131+J127</f>
        <v>0</v>
      </c>
      <c r="K133" s="327">
        <f>K131+K127</f>
        <v>0</v>
      </c>
      <c r="M133" s="279"/>
      <c r="N133" s="279"/>
      <c r="O133" s="279"/>
    </row>
    <row r="134" spans="2:15">
      <c r="B134" s="198"/>
      <c r="C134" s="199"/>
      <c r="D134" s="199"/>
      <c r="E134" s="199"/>
      <c r="F134" s="199"/>
      <c r="G134" s="199"/>
      <c r="H134" s="199"/>
      <c r="I134" s="44"/>
      <c r="J134" s="44"/>
      <c r="K134" s="44"/>
      <c r="M134" s="279"/>
      <c r="N134" s="279"/>
      <c r="O134" s="279"/>
    </row>
    <row r="135" spans="2:15">
      <c r="M135" s="279"/>
      <c r="N135" s="279"/>
      <c r="O135" s="279"/>
    </row>
    <row r="136" spans="2:15">
      <c r="M136" s="279"/>
      <c r="N136" s="279"/>
      <c r="O136" s="279"/>
    </row>
    <row r="137" spans="2:15">
      <c r="M137" s="279"/>
      <c r="N137" s="279"/>
      <c r="O137" s="279"/>
    </row>
    <row r="138" spans="2:15" ht="15">
      <c r="B138" s="492" t="s">
        <v>182</v>
      </c>
      <c r="C138" s="492"/>
      <c r="D138" s="492"/>
      <c r="E138" s="492"/>
      <c r="F138" s="492"/>
      <c r="G138" s="492"/>
      <c r="H138" s="492"/>
      <c r="M138" s="279"/>
      <c r="N138" s="279"/>
      <c r="O138" s="279"/>
    </row>
    <row r="139" spans="2:15">
      <c r="M139" s="279"/>
      <c r="N139" s="279"/>
      <c r="O139" s="279"/>
    </row>
    <row r="140" spans="2:15">
      <c r="M140" s="279"/>
      <c r="N140" s="279"/>
      <c r="O140" s="279"/>
    </row>
    <row r="141" spans="2:15">
      <c r="M141" s="279"/>
      <c r="N141" s="279"/>
      <c r="O141" s="279"/>
    </row>
    <row r="142" spans="2:15" ht="13.5" thickBot="1">
      <c r="B142" s="493" t="s">
        <v>174</v>
      </c>
      <c r="C142" s="493"/>
      <c r="D142" s="493"/>
      <c r="E142" s="493"/>
      <c r="F142" s="487"/>
      <c r="G142" s="487"/>
      <c r="M142" s="279"/>
      <c r="N142" s="279"/>
      <c r="O142" s="279"/>
    </row>
    <row r="143" spans="2:15" ht="38.25">
      <c r="B143" s="200" t="s">
        <v>101</v>
      </c>
      <c r="C143" s="491" t="s">
        <v>0</v>
      </c>
      <c r="D143" s="491"/>
      <c r="E143" s="491"/>
      <c r="F143" s="491"/>
      <c r="G143" s="491"/>
      <c r="H143" s="491"/>
      <c r="I143" s="358" t="s">
        <v>204</v>
      </c>
      <c r="J143" s="358" t="s">
        <v>143</v>
      </c>
      <c r="K143" s="358" t="s">
        <v>205</v>
      </c>
      <c r="M143" s="279"/>
      <c r="N143" s="279"/>
      <c r="O143" s="279"/>
    </row>
    <row r="144" spans="2:15">
      <c r="B144" s="201">
        <v>42</v>
      </c>
      <c r="C144" s="475" t="s">
        <v>116</v>
      </c>
      <c r="D144" s="475"/>
      <c r="E144" s="475"/>
      <c r="F144" s="475"/>
      <c r="G144" s="475"/>
      <c r="H144" s="475"/>
      <c r="I144" s="321">
        <f>SUM(I145:I146)</f>
        <v>20617.82</v>
      </c>
      <c r="J144" s="321">
        <f>SUM(J145:J146)</f>
        <v>13272.29</v>
      </c>
      <c r="K144" s="322">
        <f>SUM(K145:K146)</f>
        <v>13272.29</v>
      </c>
      <c r="M144" s="279"/>
      <c r="N144" s="279"/>
      <c r="O144" s="279"/>
    </row>
    <row r="145" spans="2:15">
      <c r="B145" s="221">
        <v>422</v>
      </c>
      <c r="C145" s="470" t="s">
        <v>115</v>
      </c>
      <c r="D145" s="470"/>
      <c r="E145" s="470"/>
      <c r="F145" s="470"/>
      <c r="G145" s="470"/>
      <c r="H145" s="470"/>
      <c r="I145" s="323">
        <f>'JLP(R)FP-Ril 4.razina '!D76</f>
        <v>10000</v>
      </c>
      <c r="J145" s="323">
        <f>'2025. JLP(R)FP-Ril  razrada'!D21</f>
        <v>2654.46</v>
      </c>
      <c r="K145" s="324">
        <f>'2026. JLP(R)FP-Ril  razrada '!D21</f>
        <v>2654.46</v>
      </c>
      <c r="M145" s="279"/>
      <c r="N145" s="279"/>
      <c r="O145" s="279"/>
    </row>
    <row r="146" spans="2:15">
      <c r="B146" s="221">
        <v>424</v>
      </c>
      <c r="C146" s="488" t="s">
        <v>117</v>
      </c>
      <c r="D146" s="489"/>
      <c r="E146" s="489"/>
      <c r="F146" s="489"/>
      <c r="G146" s="489"/>
      <c r="H146" s="490"/>
      <c r="I146" s="323">
        <f>'JLP(R)FP-Ril 4.razina '!D81</f>
        <v>10617.82</v>
      </c>
      <c r="J146" s="323">
        <f>'2025. JLP(R)FP-Ril  razrada'!D22</f>
        <v>10617.83</v>
      </c>
      <c r="K146" s="324">
        <f>'2026. JLP(R)FP-Ril  razrada '!D22</f>
        <v>10617.83</v>
      </c>
      <c r="M146" s="279"/>
      <c r="N146" s="279"/>
      <c r="O146" s="279"/>
    </row>
    <row r="147" spans="2:15" ht="13.5" thickBot="1">
      <c r="B147" s="202"/>
      <c r="C147" s="481" t="s">
        <v>93</v>
      </c>
      <c r="D147" s="481"/>
      <c r="E147" s="481"/>
      <c r="F147" s="481"/>
      <c r="G147" s="481"/>
      <c r="H147" s="481"/>
      <c r="I147" s="241">
        <f>I144</f>
        <v>20617.82</v>
      </c>
      <c r="J147" s="241">
        <f>J144</f>
        <v>13272.29</v>
      </c>
      <c r="K147" s="327">
        <f>K144</f>
        <v>13272.29</v>
      </c>
      <c r="M147" s="279"/>
      <c r="N147" s="279"/>
      <c r="O147" s="279"/>
    </row>
    <row r="148" spans="2:15">
      <c r="M148" s="279"/>
      <c r="N148" s="279"/>
      <c r="O148" s="279"/>
    </row>
    <row r="149" spans="2:15">
      <c r="M149" s="279"/>
      <c r="N149" s="279"/>
      <c r="O149" s="279"/>
    </row>
    <row r="150" spans="2:15" ht="13.5" thickBot="1">
      <c r="B150" s="486" t="s">
        <v>175</v>
      </c>
      <c r="C150" s="487"/>
      <c r="D150" s="487"/>
      <c r="E150" s="487"/>
      <c r="F150" s="487"/>
      <c r="G150" s="487"/>
      <c r="H150" s="487"/>
      <c r="M150" s="279"/>
      <c r="N150" s="279"/>
      <c r="O150" s="279"/>
    </row>
    <row r="151" spans="2:15" ht="38.25">
      <c r="B151" s="200" t="s">
        <v>101</v>
      </c>
      <c r="C151" s="491" t="s">
        <v>0</v>
      </c>
      <c r="D151" s="491"/>
      <c r="E151" s="491"/>
      <c r="F151" s="491"/>
      <c r="G151" s="491"/>
      <c r="H151" s="491"/>
      <c r="I151" s="358" t="s">
        <v>204</v>
      </c>
      <c r="J151" s="358" t="s">
        <v>143</v>
      </c>
      <c r="K151" s="358" t="s">
        <v>205</v>
      </c>
      <c r="M151" s="279"/>
      <c r="N151" s="279"/>
      <c r="O151" s="279"/>
    </row>
    <row r="152" spans="2:15">
      <c r="B152" s="201">
        <v>42</v>
      </c>
      <c r="C152" s="475" t="s">
        <v>116</v>
      </c>
      <c r="D152" s="475"/>
      <c r="E152" s="475"/>
      <c r="F152" s="475"/>
      <c r="G152" s="475"/>
      <c r="H152" s="475"/>
      <c r="I152" s="321">
        <f>SUM(I153:I154)</f>
        <v>2984.97</v>
      </c>
      <c r="J152" s="321">
        <f>SUM(J153:J154)</f>
        <v>2586.8000000000002</v>
      </c>
      <c r="K152" s="322">
        <f>SUM(K153:K154)</f>
        <v>2586.8000000000002</v>
      </c>
      <c r="M152" s="279"/>
      <c r="N152" s="279"/>
      <c r="O152" s="279"/>
    </row>
    <row r="153" spans="2:15">
      <c r="B153" s="221">
        <v>422</v>
      </c>
      <c r="C153" s="470" t="s">
        <v>115</v>
      </c>
      <c r="D153" s="470"/>
      <c r="E153" s="470"/>
      <c r="F153" s="470"/>
      <c r="G153" s="470"/>
      <c r="H153" s="470"/>
      <c r="I153" s="326">
        <f>'JLP(R)FP-Ril 4.razina '!F76</f>
        <v>1990.84</v>
      </c>
      <c r="J153" s="326">
        <f>'2025. JLP(R)FP-Ril  razrada'!E21</f>
        <v>1000</v>
      </c>
      <c r="K153" s="332">
        <f>'2026. JLP(R)FP-Ril  razrada '!E21</f>
        <v>1000</v>
      </c>
      <c r="M153" s="279"/>
      <c r="N153" s="279"/>
      <c r="O153" s="279"/>
    </row>
    <row r="154" spans="2:15">
      <c r="B154" s="221">
        <v>424</v>
      </c>
      <c r="C154" s="488" t="s">
        <v>117</v>
      </c>
      <c r="D154" s="489"/>
      <c r="E154" s="489"/>
      <c r="F154" s="489"/>
      <c r="G154" s="489"/>
      <c r="H154" s="490"/>
      <c r="I154" s="326">
        <f>'JLP(R)FP-Ril 4.razina '!F81</f>
        <v>994.13</v>
      </c>
      <c r="J154" s="326">
        <f>'2025. JLP(R)FP-Ril  razrada'!E22</f>
        <v>1586.8</v>
      </c>
      <c r="K154" s="332">
        <f>'2026. JLP(R)FP-Ril  razrada '!E22</f>
        <v>1586.8</v>
      </c>
      <c r="M154" s="279"/>
      <c r="N154" s="279"/>
      <c r="O154" s="279"/>
    </row>
    <row r="155" spans="2:15" ht="13.5" thickBot="1">
      <c r="B155" s="202"/>
      <c r="C155" s="481" t="s">
        <v>102</v>
      </c>
      <c r="D155" s="481"/>
      <c r="E155" s="481"/>
      <c r="F155" s="481"/>
      <c r="G155" s="481"/>
      <c r="H155" s="481"/>
      <c r="I155" s="241">
        <f>I152</f>
        <v>2984.97</v>
      </c>
      <c r="J155" s="241">
        <f>J152</f>
        <v>2586.8000000000002</v>
      </c>
      <c r="K155" s="327">
        <f>K152</f>
        <v>2586.8000000000002</v>
      </c>
      <c r="M155" s="279"/>
      <c r="N155" s="279"/>
      <c r="O155" s="279"/>
    </row>
    <row r="156" spans="2:15">
      <c r="B156" s="198"/>
      <c r="C156" s="199"/>
      <c r="D156" s="199"/>
      <c r="E156" s="199"/>
      <c r="F156" s="199"/>
      <c r="G156" s="199"/>
      <c r="H156" s="199"/>
      <c r="I156" s="44"/>
      <c r="J156" s="44"/>
      <c r="K156" s="44"/>
      <c r="M156" s="279"/>
      <c r="N156" s="279"/>
      <c r="O156" s="279"/>
    </row>
    <row r="157" spans="2:15">
      <c r="B157" s="198"/>
      <c r="C157" s="199"/>
      <c r="D157" s="199"/>
      <c r="E157" s="199"/>
      <c r="F157" s="199"/>
      <c r="G157" s="199"/>
      <c r="H157" s="199"/>
      <c r="I157" s="44"/>
      <c r="J157" s="44"/>
      <c r="K157" s="44"/>
      <c r="M157" s="279"/>
      <c r="N157" s="279"/>
      <c r="O157" s="279"/>
    </row>
    <row r="158" spans="2:15" ht="13.5" thickBot="1">
      <c r="B158" s="486" t="s">
        <v>181</v>
      </c>
      <c r="C158" s="487"/>
      <c r="D158" s="487"/>
      <c r="E158" s="487"/>
      <c r="F158" s="487"/>
      <c r="G158" s="487"/>
      <c r="H158" s="487"/>
      <c r="M158" s="279"/>
      <c r="N158" s="279"/>
      <c r="O158" s="279"/>
    </row>
    <row r="159" spans="2:15" ht="38.25">
      <c r="B159" s="200" t="s">
        <v>101</v>
      </c>
      <c r="C159" s="491" t="s">
        <v>0</v>
      </c>
      <c r="D159" s="491"/>
      <c r="E159" s="491"/>
      <c r="F159" s="491"/>
      <c r="G159" s="491"/>
      <c r="H159" s="491"/>
      <c r="I159" s="358" t="s">
        <v>204</v>
      </c>
      <c r="J159" s="358" t="s">
        <v>143</v>
      </c>
      <c r="K159" s="358" t="s">
        <v>205</v>
      </c>
      <c r="M159" s="279"/>
      <c r="N159" s="279"/>
      <c r="O159" s="279"/>
    </row>
    <row r="160" spans="2:15" ht="13.5" thickBot="1">
      <c r="B160" s="201">
        <v>42</v>
      </c>
      <c r="C160" s="475" t="s">
        <v>116</v>
      </c>
      <c r="D160" s="475"/>
      <c r="E160" s="475"/>
      <c r="F160" s="475"/>
      <c r="G160" s="475"/>
      <c r="H160" s="475"/>
      <c r="I160" s="241">
        <f>SUM(I161:I162)</f>
        <v>6636.1399999999994</v>
      </c>
      <c r="J160" s="241">
        <f>SUM(J161:J162)</f>
        <v>0</v>
      </c>
      <c r="K160" s="327">
        <f>SUM(K161:K162)</f>
        <v>0</v>
      </c>
      <c r="M160" s="279"/>
      <c r="N160" s="279"/>
      <c r="O160" s="279"/>
    </row>
    <row r="161" spans="2:15">
      <c r="B161" s="221">
        <v>422</v>
      </c>
      <c r="C161" s="470" t="s">
        <v>115</v>
      </c>
      <c r="D161" s="470"/>
      <c r="E161" s="470"/>
      <c r="F161" s="470"/>
      <c r="G161" s="470"/>
      <c r="H161" s="470"/>
      <c r="I161" s="242">
        <f>'JLP(R)FP-Ril 4.razina '!G76</f>
        <v>3981.68</v>
      </c>
      <c r="J161" s="242">
        <v>0</v>
      </c>
      <c r="K161" s="325">
        <v>0</v>
      </c>
      <c r="M161" s="279"/>
      <c r="N161" s="279"/>
      <c r="O161" s="279"/>
    </row>
    <row r="162" spans="2:15">
      <c r="B162" s="221">
        <v>424</v>
      </c>
      <c r="C162" s="488" t="s">
        <v>117</v>
      </c>
      <c r="D162" s="489"/>
      <c r="E162" s="489"/>
      <c r="F162" s="489"/>
      <c r="G162" s="489"/>
      <c r="H162" s="490"/>
      <c r="I162" s="242">
        <f>'JLP(R)FP-Ril 4.razina '!G81</f>
        <v>2654.46</v>
      </c>
      <c r="J162" s="242">
        <v>0</v>
      </c>
      <c r="K162" s="325">
        <v>0</v>
      </c>
      <c r="M162" s="279"/>
      <c r="N162" s="279"/>
      <c r="O162" s="279"/>
    </row>
    <row r="163" spans="2:15" ht="13.5" thickBot="1">
      <c r="B163" s="202"/>
      <c r="C163" s="481" t="s">
        <v>118</v>
      </c>
      <c r="D163" s="481"/>
      <c r="E163" s="481"/>
      <c r="F163" s="481"/>
      <c r="G163" s="481"/>
      <c r="H163" s="481"/>
      <c r="I163" s="241">
        <f>I160</f>
        <v>6636.1399999999994</v>
      </c>
      <c r="J163" s="241">
        <f>J160</f>
        <v>0</v>
      </c>
      <c r="K163" s="327">
        <f>K160</f>
        <v>0</v>
      </c>
      <c r="M163" s="279"/>
      <c r="N163" s="279"/>
      <c r="O163" s="279"/>
    </row>
    <row r="164" spans="2:15">
      <c r="B164" s="198"/>
      <c r="C164" s="199"/>
      <c r="D164" s="199"/>
      <c r="E164" s="199"/>
      <c r="F164" s="199"/>
      <c r="G164" s="199"/>
      <c r="H164" s="199"/>
      <c r="I164" s="385"/>
      <c r="J164" s="385"/>
      <c r="K164" s="385"/>
      <c r="M164" s="279"/>
      <c r="N164" s="279"/>
      <c r="O164" s="279"/>
    </row>
    <row r="165" spans="2:15">
      <c r="B165" s="198"/>
      <c r="C165" s="199"/>
      <c r="D165" s="199"/>
      <c r="E165" s="199"/>
      <c r="F165" s="199"/>
      <c r="G165" s="199"/>
      <c r="H165" s="199"/>
      <c r="I165" s="385"/>
      <c r="J165" s="385"/>
      <c r="K165" s="385"/>
      <c r="M165" s="279"/>
      <c r="N165" s="279"/>
      <c r="O165" s="279"/>
    </row>
    <row r="166" spans="2:15" ht="13.5" thickBot="1">
      <c r="B166" s="493" t="s">
        <v>176</v>
      </c>
      <c r="C166" s="493"/>
      <c r="D166" s="493"/>
      <c r="E166" s="493"/>
      <c r="F166" s="487"/>
      <c r="M166" s="279"/>
      <c r="N166" s="279"/>
      <c r="O166" s="279"/>
    </row>
    <row r="167" spans="2:15" ht="38.25">
      <c r="B167" s="200" t="s">
        <v>101</v>
      </c>
      <c r="C167" s="491" t="s">
        <v>0</v>
      </c>
      <c r="D167" s="491"/>
      <c r="E167" s="491"/>
      <c r="F167" s="491"/>
      <c r="G167" s="491"/>
      <c r="H167" s="491"/>
      <c r="I167" s="358" t="s">
        <v>204</v>
      </c>
      <c r="J167" s="358" t="s">
        <v>143</v>
      </c>
      <c r="K167" s="358" t="s">
        <v>205</v>
      </c>
      <c r="M167" s="279"/>
      <c r="N167" s="279"/>
      <c r="O167" s="279"/>
    </row>
    <row r="168" spans="2:15" ht="13.5" thickBot="1">
      <c r="B168" s="201">
        <v>42</v>
      </c>
      <c r="C168" s="475" t="s">
        <v>116</v>
      </c>
      <c r="D168" s="475"/>
      <c r="E168" s="475"/>
      <c r="F168" s="475"/>
      <c r="G168" s="475"/>
      <c r="H168" s="475"/>
      <c r="I168" s="241">
        <f>SUM(I169:I170)</f>
        <v>42152.770000000004</v>
      </c>
      <c r="J168" s="241">
        <f>SUM(J169:J170)</f>
        <v>20639.68</v>
      </c>
      <c r="K168" s="327">
        <f>SUM(K169:K170)</f>
        <v>20639.68</v>
      </c>
      <c r="M168" s="279"/>
      <c r="N168" s="279"/>
      <c r="O168" s="279"/>
    </row>
    <row r="169" spans="2:15">
      <c r="B169" s="221">
        <v>422</v>
      </c>
      <c r="C169" s="470" t="s">
        <v>115</v>
      </c>
      <c r="D169" s="470"/>
      <c r="E169" s="470"/>
      <c r="F169" s="470"/>
      <c r="G169" s="470"/>
      <c r="H169" s="470"/>
      <c r="I169" s="242">
        <f>'JLP(R)FP-Ril 4.razina '!H76</f>
        <v>22907.96</v>
      </c>
      <c r="J169" s="242">
        <f>'2025. JLP(R)FP-Ril  razrada'!G21</f>
        <v>1654.45</v>
      </c>
      <c r="K169" s="325">
        <f>'2026. JLP(R)FP-Ril  razrada '!G21</f>
        <v>1654.45</v>
      </c>
      <c r="M169" s="279"/>
      <c r="N169" s="279"/>
      <c r="O169" s="279"/>
    </row>
    <row r="170" spans="2:15">
      <c r="B170" s="221">
        <v>424</v>
      </c>
      <c r="C170" s="488" t="s">
        <v>117</v>
      </c>
      <c r="D170" s="489"/>
      <c r="E170" s="489"/>
      <c r="F170" s="489"/>
      <c r="G170" s="489"/>
      <c r="H170" s="490"/>
      <c r="I170" s="242">
        <f>'JLP(R)FP-Ril 4.razina '!H81</f>
        <v>19244.810000000001</v>
      </c>
      <c r="J170" s="242">
        <f>'2025. JLP(R)FP-Ril  razrada'!G22</f>
        <v>18985.23</v>
      </c>
      <c r="K170" s="325">
        <f>'2026. JLP(R)FP-Ril  razrada '!G22</f>
        <v>18985.23</v>
      </c>
      <c r="M170" s="279"/>
      <c r="N170" s="279"/>
      <c r="O170" s="279"/>
    </row>
    <row r="171" spans="2:15" ht="13.5" thickBot="1">
      <c r="B171" s="202"/>
      <c r="C171" s="481" t="s">
        <v>118</v>
      </c>
      <c r="D171" s="481"/>
      <c r="E171" s="481"/>
      <c r="F171" s="481"/>
      <c r="G171" s="481"/>
      <c r="H171" s="481"/>
      <c r="I171" s="241">
        <f>I168</f>
        <v>42152.770000000004</v>
      </c>
      <c r="J171" s="241">
        <f>J168</f>
        <v>20639.68</v>
      </c>
      <c r="K171" s="327">
        <f>K168</f>
        <v>20639.68</v>
      </c>
      <c r="M171" s="279"/>
      <c r="N171" s="279"/>
      <c r="O171" s="279"/>
    </row>
    <row r="172" spans="2:15">
      <c r="B172" s="198"/>
      <c r="C172" s="199"/>
      <c r="D172" s="199"/>
      <c r="E172" s="199"/>
      <c r="F172" s="199"/>
      <c r="G172" s="199"/>
      <c r="H172" s="199"/>
      <c r="I172" s="385"/>
      <c r="J172" s="385"/>
      <c r="K172" s="385"/>
      <c r="M172" s="279"/>
      <c r="N172" s="279"/>
      <c r="O172" s="279"/>
    </row>
    <row r="173" spans="2:15">
      <c r="B173" s="198"/>
      <c r="C173" s="199"/>
      <c r="D173" s="199"/>
      <c r="E173" s="199"/>
      <c r="F173" s="199"/>
      <c r="G173" s="199"/>
      <c r="H173" s="199"/>
      <c r="I173" s="44"/>
      <c r="J173" s="44"/>
      <c r="K173" s="44"/>
      <c r="M173" s="279"/>
      <c r="N173" s="279"/>
      <c r="O173" s="279"/>
    </row>
    <row r="174" spans="2:15" ht="13.5" thickBot="1">
      <c r="B174" s="486" t="s">
        <v>179</v>
      </c>
      <c r="C174" s="487"/>
      <c r="D174" s="487"/>
      <c r="E174" s="487"/>
      <c r="F174" s="487"/>
      <c r="M174" s="279"/>
      <c r="N174" s="279"/>
      <c r="O174" s="279"/>
    </row>
    <row r="175" spans="2:15" ht="38.25">
      <c r="B175" s="200" t="s">
        <v>101</v>
      </c>
      <c r="C175" s="491" t="s">
        <v>0</v>
      </c>
      <c r="D175" s="491"/>
      <c r="E175" s="491"/>
      <c r="F175" s="491"/>
      <c r="G175" s="491"/>
      <c r="H175" s="491"/>
      <c r="I175" s="358" t="s">
        <v>204</v>
      </c>
      <c r="J175" s="358" t="s">
        <v>143</v>
      </c>
      <c r="K175" s="358" t="s">
        <v>205</v>
      </c>
      <c r="M175" s="279"/>
      <c r="N175" s="279"/>
      <c r="O175" s="279"/>
    </row>
    <row r="176" spans="2:15">
      <c r="B176" s="201">
        <v>42</v>
      </c>
      <c r="C176" s="475" t="s">
        <v>116</v>
      </c>
      <c r="D176" s="475"/>
      <c r="E176" s="475"/>
      <c r="F176" s="475"/>
      <c r="G176" s="475"/>
      <c r="H176" s="475"/>
      <c r="I176" s="321">
        <f>SUM(I177:I177)</f>
        <v>3981.68</v>
      </c>
      <c r="J176" s="321">
        <f>SUM(J177:J177)</f>
        <v>3981.68</v>
      </c>
      <c r="K176" s="322">
        <f>SUM(K177:K177)</f>
        <v>3981.68</v>
      </c>
      <c r="M176" s="279"/>
      <c r="N176" s="279"/>
      <c r="O176" s="279"/>
    </row>
    <row r="177" spans="2:15">
      <c r="B177" s="221">
        <v>424</v>
      </c>
      <c r="C177" s="488" t="s">
        <v>117</v>
      </c>
      <c r="D177" s="489"/>
      <c r="E177" s="489"/>
      <c r="F177" s="489"/>
      <c r="G177" s="489"/>
      <c r="H177" s="490"/>
      <c r="I177" s="323">
        <f>'JLP(R)FP-Ril 4.razina '!I82</f>
        <v>3981.68</v>
      </c>
      <c r="J177" s="323">
        <f>'2025. JLP(R)FP-Ril  razrada'!H22</f>
        <v>3981.68</v>
      </c>
      <c r="K177" s="324">
        <f>'2026. JLP(R)FP-Ril  razrada '!H22</f>
        <v>3981.68</v>
      </c>
      <c r="M177" s="279"/>
      <c r="N177" s="279"/>
      <c r="O177" s="279"/>
    </row>
    <row r="178" spans="2:15" ht="13.5" thickBot="1">
      <c r="B178" s="202"/>
      <c r="C178" s="481" t="s">
        <v>106</v>
      </c>
      <c r="D178" s="481"/>
      <c r="E178" s="481"/>
      <c r="F178" s="481"/>
      <c r="G178" s="481"/>
      <c r="H178" s="481"/>
      <c r="I178" s="241">
        <f>I176</f>
        <v>3981.68</v>
      </c>
      <c r="J178" s="241">
        <f>J176</f>
        <v>3981.68</v>
      </c>
      <c r="K178" s="327">
        <f>K176</f>
        <v>3981.68</v>
      </c>
      <c r="M178" s="279"/>
      <c r="N178" s="279"/>
      <c r="O178" s="279"/>
    </row>
    <row r="179" spans="2:15">
      <c r="B179" s="198"/>
      <c r="C179" s="199"/>
      <c r="D179" s="199"/>
      <c r="E179" s="199"/>
      <c r="F179" s="199"/>
      <c r="G179" s="199"/>
      <c r="H179" s="199"/>
      <c r="I179" s="44"/>
      <c r="J179" s="44"/>
      <c r="K179" s="44"/>
      <c r="M179" s="279"/>
      <c r="N179" s="279"/>
      <c r="O179" s="279"/>
    </row>
    <row r="180" spans="2:15">
      <c r="M180" s="279"/>
      <c r="N180" s="279"/>
      <c r="O180" s="279"/>
    </row>
    <row r="181" spans="2:15" ht="13.5" thickBot="1">
      <c r="B181" s="494" t="s">
        <v>119</v>
      </c>
      <c r="C181" s="495"/>
      <c r="D181" s="495"/>
      <c r="E181" s="495"/>
      <c r="F181" s="495"/>
      <c r="G181" s="495"/>
      <c r="H181" s="496"/>
      <c r="I181" s="331">
        <f>I178+I163+I155+I147+I122+I106+I86+I93+I133+I171</f>
        <v>254121.68</v>
      </c>
      <c r="J181" s="331">
        <f>J178+J163+J155+J147+J122+J106+J86+J93+J133+J171</f>
        <v>219417.03</v>
      </c>
      <c r="K181" s="331">
        <f>K178+K163+K155+K147+K122+K106+K86+K93+K133+K171</f>
        <v>220006.23</v>
      </c>
      <c r="M181" s="279"/>
      <c r="N181" s="279"/>
      <c r="O181" s="279"/>
    </row>
    <row r="182" spans="2:15">
      <c r="M182" s="279"/>
      <c r="N182" s="279"/>
      <c r="O182" s="279"/>
    </row>
    <row r="183" spans="2:15">
      <c r="M183" s="279"/>
      <c r="N183" s="279"/>
      <c r="O183" s="279"/>
    </row>
    <row r="184" spans="2:15">
      <c r="M184" s="279"/>
      <c r="N184" s="279"/>
      <c r="O184" s="279"/>
    </row>
    <row r="185" spans="2:15">
      <c r="M185" s="279"/>
      <c r="N185" s="279"/>
      <c r="O185" s="279"/>
    </row>
    <row r="186" spans="2:15">
      <c r="B186" s="473" t="s">
        <v>120</v>
      </c>
      <c r="C186" s="473"/>
      <c r="D186" s="473"/>
      <c r="E186" s="473"/>
      <c r="F186" s="473"/>
      <c r="G186" s="473"/>
      <c r="H186" s="473"/>
      <c r="I186" s="473"/>
      <c r="J186" s="473"/>
      <c r="K186" s="473"/>
      <c r="M186" s="279"/>
      <c r="N186" s="279"/>
      <c r="O186" s="279"/>
    </row>
    <row r="187" spans="2:15">
      <c r="B187" s="473"/>
      <c r="C187" s="473"/>
      <c r="D187" s="473"/>
      <c r="E187" s="473"/>
      <c r="F187" s="473"/>
      <c r="G187" s="473"/>
      <c r="H187" s="473"/>
      <c r="I187" s="473"/>
      <c r="J187" s="473"/>
      <c r="K187" s="473"/>
      <c r="M187" s="279"/>
      <c r="N187" s="279"/>
      <c r="O187" s="279"/>
    </row>
    <row r="188" spans="2:15">
      <c r="B188" s="473"/>
      <c r="C188" s="473"/>
      <c r="D188" s="473"/>
      <c r="E188" s="473"/>
      <c r="F188" s="473"/>
      <c r="G188" s="473"/>
      <c r="H188" s="473"/>
      <c r="I188" s="473"/>
      <c r="J188" s="473"/>
      <c r="K188" s="473"/>
      <c r="M188" s="279"/>
      <c r="N188" s="279"/>
      <c r="O188" s="279"/>
    </row>
    <row r="189" spans="2:15" ht="12.75" customHeight="1">
      <c r="M189" s="279"/>
      <c r="N189" s="279"/>
      <c r="O189" s="279"/>
    </row>
    <row r="190" spans="2:15" ht="12.75" customHeight="1" thickBot="1">
      <c r="M190" s="279"/>
      <c r="N190" s="279"/>
      <c r="O190" s="279"/>
    </row>
    <row r="191" spans="2:15" ht="36.75" customHeight="1">
      <c r="B191" s="223" t="s">
        <v>101</v>
      </c>
      <c r="C191" s="491" t="s">
        <v>0</v>
      </c>
      <c r="D191" s="491"/>
      <c r="E191" s="491"/>
      <c r="F191" s="491"/>
      <c r="G191" s="491"/>
      <c r="H191" s="491"/>
      <c r="I191" s="358" t="s">
        <v>204</v>
      </c>
      <c r="J191" s="358" t="s">
        <v>143</v>
      </c>
      <c r="K191" s="358" t="s">
        <v>205</v>
      </c>
      <c r="M191" s="279"/>
      <c r="N191" s="279"/>
      <c r="O191" s="279"/>
    </row>
    <row r="192" spans="2:15">
      <c r="B192" s="225">
        <v>1</v>
      </c>
      <c r="C192" s="499" t="s">
        <v>122</v>
      </c>
      <c r="D192" s="500"/>
      <c r="E192" s="500"/>
      <c r="F192" s="500"/>
      <c r="G192" s="500"/>
      <c r="H192" s="501"/>
      <c r="I192" s="242">
        <f>I147+I86</f>
        <v>167785.04</v>
      </c>
      <c r="J192" s="242">
        <f>J147+J86</f>
        <v>160734.90000000002</v>
      </c>
      <c r="K192" s="325">
        <f>K147+K86</f>
        <v>161249.50000000003</v>
      </c>
      <c r="M192" s="279"/>
      <c r="N192" s="279"/>
      <c r="O192" s="279"/>
    </row>
    <row r="193" spans="2:15">
      <c r="B193" s="225">
        <v>3</v>
      </c>
      <c r="C193" s="499" t="s">
        <v>32</v>
      </c>
      <c r="D193" s="500"/>
      <c r="E193" s="500"/>
      <c r="F193" s="500"/>
      <c r="G193" s="500"/>
      <c r="H193" s="501"/>
      <c r="I193" s="242">
        <f>I93</f>
        <v>26.55</v>
      </c>
      <c r="J193" s="242">
        <f>J93</f>
        <v>26.55</v>
      </c>
      <c r="K193" s="242">
        <f>K93</f>
        <v>26.55</v>
      </c>
      <c r="M193" s="279"/>
      <c r="N193" s="279"/>
      <c r="O193" s="279"/>
    </row>
    <row r="194" spans="2:15">
      <c r="B194" s="225">
        <v>4</v>
      </c>
      <c r="C194" s="499" t="s">
        <v>8</v>
      </c>
      <c r="D194" s="500"/>
      <c r="E194" s="500"/>
      <c r="F194" s="500"/>
      <c r="G194" s="500"/>
      <c r="H194" s="501"/>
      <c r="I194" s="242">
        <f>I155+I106</f>
        <v>7498.83</v>
      </c>
      <c r="J194" s="242">
        <f>J155+J106</f>
        <v>7498.8300000000008</v>
      </c>
      <c r="K194" s="325">
        <f>K155+K106</f>
        <v>7498.8300000000008</v>
      </c>
      <c r="M194" s="279"/>
      <c r="N194" s="279"/>
      <c r="O194" s="279"/>
    </row>
    <row r="195" spans="2:15">
      <c r="B195" s="225">
        <v>4</v>
      </c>
      <c r="C195" s="499" t="s">
        <v>123</v>
      </c>
      <c r="D195" s="500"/>
      <c r="E195" s="500"/>
      <c r="F195" s="500"/>
      <c r="G195" s="500"/>
      <c r="H195" s="501"/>
      <c r="I195" s="242">
        <f>I163+I133</f>
        <v>6636.1399999999994</v>
      </c>
      <c r="J195" s="242">
        <f>J163</f>
        <v>0</v>
      </c>
      <c r="K195" s="242">
        <f>K163</f>
        <v>0</v>
      </c>
      <c r="M195" s="279"/>
      <c r="N195" s="279"/>
      <c r="O195" s="279"/>
    </row>
    <row r="196" spans="2:15">
      <c r="B196" s="225">
        <v>5</v>
      </c>
      <c r="C196" s="499" t="s">
        <v>11</v>
      </c>
      <c r="D196" s="500"/>
      <c r="E196" s="500"/>
      <c r="F196" s="500"/>
      <c r="G196" s="500"/>
      <c r="H196" s="501"/>
      <c r="I196" s="242">
        <f>I122+I171</f>
        <v>68193.440000000002</v>
      </c>
      <c r="J196" s="242">
        <f>J122+J171</f>
        <v>47175.069999999992</v>
      </c>
      <c r="K196" s="242">
        <f>K122+K171</f>
        <v>47249.67</v>
      </c>
      <c r="M196" s="279"/>
      <c r="N196" s="279"/>
      <c r="O196" s="279"/>
    </row>
    <row r="197" spans="2:15">
      <c r="B197" s="221">
        <v>6</v>
      </c>
      <c r="C197" s="470" t="s">
        <v>1</v>
      </c>
      <c r="D197" s="470"/>
      <c r="E197" s="470"/>
      <c r="F197" s="470"/>
      <c r="G197" s="470"/>
      <c r="H197" s="470"/>
      <c r="I197" s="326">
        <f>I178</f>
        <v>3981.68</v>
      </c>
      <c r="J197" s="326">
        <f>J178</f>
        <v>3981.68</v>
      </c>
      <c r="K197" s="332">
        <f>K178</f>
        <v>3981.68</v>
      </c>
      <c r="M197" s="279"/>
      <c r="N197" s="279"/>
      <c r="O197" s="279"/>
    </row>
    <row r="198" spans="2:15">
      <c r="B198" s="512" t="s">
        <v>15</v>
      </c>
      <c r="C198" s="513"/>
      <c r="D198" s="513"/>
      <c r="E198" s="513"/>
      <c r="F198" s="513"/>
      <c r="G198" s="513"/>
      <c r="H198" s="514"/>
      <c r="I198" s="336">
        <f>SUM(I192:I197)</f>
        <v>254121.68</v>
      </c>
      <c r="J198" s="336">
        <f>SUM(J192:J197)</f>
        <v>219417.02999999997</v>
      </c>
      <c r="K198" s="336">
        <f>SUM(K192:K197)</f>
        <v>220006.22999999998</v>
      </c>
      <c r="M198" s="279"/>
      <c r="N198" s="279"/>
      <c r="O198" s="279"/>
    </row>
    <row r="199" spans="2:15" ht="13.5" thickBot="1">
      <c r="B199" s="494" t="s">
        <v>121</v>
      </c>
      <c r="C199" s="495"/>
      <c r="D199" s="495"/>
      <c r="E199" s="495"/>
      <c r="F199" s="495"/>
      <c r="G199" s="495"/>
      <c r="H199" s="496"/>
      <c r="I199" s="331">
        <f>I198</f>
        <v>254121.68</v>
      </c>
      <c r="J199" s="331">
        <f>J198</f>
        <v>219417.02999999997</v>
      </c>
      <c r="K199" s="331">
        <f>K198</f>
        <v>220006.22999999998</v>
      </c>
      <c r="M199" s="279"/>
      <c r="N199" s="279"/>
      <c r="O199" s="279"/>
    </row>
    <row r="200" spans="2:15">
      <c r="M200" s="279"/>
      <c r="N200" s="279"/>
      <c r="O200" s="279"/>
    </row>
    <row r="201" spans="2:15">
      <c r="M201" s="279"/>
      <c r="N201" s="279"/>
      <c r="O201" s="279"/>
    </row>
    <row r="202" spans="2:15">
      <c r="M202" s="279"/>
      <c r="N202" s="279"/>
      <c r="O202" s="279"/>
    </row>
    <row r="203" spans="2:15">
      <c r="M203" s="279"/>
      <c r="N203" s="279"/>
      <c r="O203" s="279"/>
    </row>
    <row r="204" spans="2:15">
      <c r="B204" s="473" t="s">
        <v>124</v>
      </c>
      <c r="C204" s="473"/>
      <c r="D204" s="473"/>
      <c r="E204" s="473"/>
      <c r="F204" s="473"/>
      <c r="G204" s="473"/>
      <c r="H204" s="473"/>
      <c r="I204" s="473"/>
      <c r="J204" s="473"/>
      <c r="K204" s="473"/>
      <c r="M204" s="279"/>
      <c r="N204" s="279"/>
      <c r="O204" s="279"/>
    </row>
    <row r="205" spans="2:15">
      <c r="B205" s="473"/>
      <c r="C205" s="473"/>
      <c r="D205" s="473"/>
      <c r="E205" s="473"/>
      <c r="F205" s="473"/>
      <c r="G205" s="473"/>
      <c r="H205" s="473"/>
      <c r="I205" s="473"/>
      <c r="J205" s="473"/>
      <c r="K205" s="473"/>
      <c r="M205" s="279"/>
      <c r="N205" s="279"/>
      <c r="O205" s="279"/>
    </row>
    <row r="206" spans="2:15">
      <c r="B206" s="473"/>
      <c r="C206" s="473"/>
      <c r="D206" s="473"/>
      <c r="E206" s="473"/>
      <c r="F206" s="473"/>
      <c r="G206" s="473"/>
      <c r="H206" s="473"/>
      <c r="I206" s="473"/>
      <c r="J206" s="473"/>
      <c r="K206" s="473"/>
      <c r="M206" s="279"/>
      <c r="N206" s="279"/>
      <c r="O206" s="279"/>
    </row>
    <row r="207" spans="2:15" ht="12.75" customHeight="1">
      <c r="M207" s="279"/>
      <c r="N207" s="279"/>
      <c r="O207" s="279"/>
    </row>
    <row r="208" spans="2:15" ht="12.75" customHeight="1" thickBot="1">
      <c r="M208" s="279"/>
      <c r="N208" s="279"/>
      <c r="O208" s="279"/>
    </row>
    <row r="209" spans="2:15" ht="12.75" customHeight="1">
      <c r="B209" s="223" t="s">
        <v>125</v>
      </c>
      <c r="C209" s="491" t="s">
        <v>126</v>
      </c>
      <c r="D209" s="491"/>
      <c r="E209" s="491"/>
      <c r="F209" s="491"/>
      <c r="G209" s="491"/>
      <c r="H209" s="491"/>
      <c r="I209" s="228" t="s">
        <v>137</v>
      </c>
      <c r="J209" s="229" t="s">
        <v>141</v>
      </c>
      <c r="K209" s="228" t="s">
        <v>213</v>
      </c>
      <c r="M209" s="279"/>
      <c r="N209" s="279"/>
      <c r="O209" s="279"/>
    </row>
    <row r="210" spans="2:15">
      <c r="B210" s="224">
        <v>1</v>
      </c>
      <c r="C210" s="502" t="s">
        <v>122</v>
      </c>
      <c r="D210" s="503"/>
      <c r="E210" s="503"/>
      <c r="F210" s="503"/>
      <c r="G210" s="503"/>
      <c r="H210" s="504"/>
      <c r="I210" s="226"/>
      <c r="J210" s="226"/>
      <c r="K210" s="227"/>
      <c r="M210" s="279"/>
      <c r="N210" s="279"/>
      <c r="O210" s="279"/>
    </row>
    <row r="211" spans="2:15">
      <c r="B211" s="225"/>
      <c r="C211" s="499" t="s">
        <v>127</v>
      </c>
      <c r="D211" s="500"/>
      <c r="E211" s="500"/>
      <c r="F211" s="500"/>
      <c r="G211" s="500"/>
      <c r="H211" s="501"/>
      <c r="I211" s="242">
        <f>I13</f>
        <v>167785.04</v>
      </c>
      <c r="J211" s="242">
        <f>J13</f>
        <v>160734.90000000002</v>
      </c>
      <c r="K211" s="325">
        <f>K13</f>
        <v>161249.5</v>
      </c>
      <c r="M211" s="279"/>
      <c r="N211" s="279"/>
      <c r="O211" s="279"/>
    </row>
    <row r="212" spans="2:15">
      <c r="B212" s="225"/>
      <c r="C212" s="499" t="s">
        <v>128</v>
      </c>
      <c r="D212" s="500"/>
      <c r="E212" s="500"/>
      <c r="F212" s="500"/>
      <c r="G212" s="500"/>
      <c r="H212" s="501"/>
      <c r="I212" s="242">
        <f>I147+I86</f>
        <v>167785.04</v>
      </c>
      <c r="J212" s="242">
        <f>J147+J86</f>
        <v>160734.90000000002</v>
      </c>
      <c r="K212" s="397">
        <f>K147+K86</f>
        <v>161249.50000000003</v>
      </c>
      <c r="M212" s="279"/>
      <c r="N212" s="279"/>
      <c r="O212" s="279"/>
    </row>
    <row r="213" spans="2:15" ht="13.5" thickBot="1">
      <c r="B213" s="509" t="s">
        <v>129</v>
      </c>
      <c r="C213" s="510"/>
      <c r="D213" s="510"/>
      <c r="E213" s="510"/>
      <c r="F213" s="510"/>
      <c r="G213" s="510"/>
      <c r="H213" s="511"/>
      <c r="I213" s="203">
        <f>I211-I212</f>
        <v>0</v>
      </c>
      <c r="J213" s="203">
        <f>J211-J212</f>
        <v>0</v>
      </c>
      <c r="K213" s="398">
        <f>K211-K212</f>
        <v>0</v>
      </c>
      <c r="M213" s="279"/>
      <c r="N213" s="279"/>
      <c r="O213" s="279"/>
    </row>
    <row r="214" spans="2:15">
      <c r="B214" s="198"/>
      <c r="C214" s="198"/>
      <c r="D214" s="198"/>
      <c r="E214" s="198"/>
      <c r="F214" s="198"/>
      <c r="G214" s="198"/>
      <c r="H214" s="198"/>
      <c r="I214" s="44"/>
      <c r="J214" s="44"/>
      <c r="K214" s="44"/>
      <c r="M214" s="279"/>
      <c r="N214" s="279"/>
      <c r="O214" s="279"/>
    </row>
    <row r="215" spans="2:15" ht="13.5" thickBot="1">
      <c r="B215" s="198"/>
      <c r="C215" s="198"/>
      <c r="D215" s="198"/>
      <c r="E215" s="198"/>
      <c r="F215" s="198"/>
      <c r="G215" s="198"/>
      <c r="H215" s="198"/>
      <c r="I215" s="44"/>
      <c r="J215" s="44"/>
      <c r="K215" s="44"/>
      <c r="M215" s="279"/>
      <c r="N215" s="279"/>
      <c r="O215" s="279"/>
    </row>
    <row r="216" spans="2:15">
      <c r="B216" s="223" t="s">
        <v>125</v>
      </c>
      <c r="C216" s="491" t="s">
        <v>126</v>
      </c>
      <c r="D216" s="491"/>
      <c r="E216" s="491"/>
      <c r="F216" s="491"/>
      <c r="G216" s="491"/>
      <c r="H216" s="491"/>
      <c r="I216" s="228" t="s">
        <v>137</v>
      </c>
      <c r="J216" s="229" t="s">
        <v>141</v>
      </c>
      <c r="K216" s="228" t="s">
        <v>213</v>
      </c>
      <c r="M216" s="279"/>
      <c r="N216" s="279"/>
      <c r="O216" s="279"/>
    </row>
    <row r="217" spans="2:15">
      <c r="B217" s="224">
        <v>3</v>
      </c>
      <c r="C217" s="502" t="s">
        <v>32</v>
      </c>
      <c r="D217" s="503"/>
      <c r="E217" s="503"/>
      <c r="F217" s="503"/>
      <c r="G217" s="503"/>
      <c r="H217" s="504"/>
      <c r="I217" s="226"/>
      <c r="J217" s="226"/>
      <c r="K217" s="227"/>
      <c r="M217" s="279"/>
      <c r="N217" s="279"/>
      <c r="O217" s="279"/>
    </row>
    <row r="218" spans="2:15">
      <c r="B218" s="225"/>
      <c r="C218" s="499" t="s">
        <v>127</v>
      </c>
      <c r="D218" s="500"/>
      <c r="E218" s="500"/>
      <c r="F218" s="500"/>
      <c r="G218" s="500"/>
      <c r="H218" s="501"/>
      <c r="I218" s="242">
        <f>I20</f>
        <v>26.55</v>
      </c>
      <c r="J218" s="242">
        <f>J20</f>
        <v>26.55</v>
      </c>
      <c r="K218" s="397">
        <f>K20</f>
        <v>26.55</v>
      </c>
      <c r="M218" s="279"/>
      <c r="N218" s="279"/>
      <c r="O218" s="279"/>
    </row>
    <row r="219" spans="2:15">
      <c r="B219" s="225"/>
      <c r="C219" s="499" t="s">
        <v>128</v>
      </c>
      <c r="D219" s="500"/>
      <c r="E219" s="500"/>
      <c r="F219" s="500"/>
      <c r="G219" s="500"/>
      <c r="H219" s="501"/>
      <c r="I219" s="242">
        <f>I93</f>
        <v>26.55</v>
      </c>
      <c r="J219" s="242">
        <f>J93</f>
        <v>26.55</v>
      </c>
      <c r="K219" s="325">
        <f>K93</f>
        <v>26.55</v>
      </c>
      <c r="M219" s="279"/>
      <c r="N219" s="279"/>
      <c r="O219" s="279"/>
    </row>
    <row r="220" spans="2:15" ht="13.5" thickBot="1">
      <c r="B220" s="509" t="s">
        <v>129</v>
      </c>
      <c r="C220" s="510"/>
      <c r="D220" s="510"/>
      <c r="E220" s="510"/>
      <c r="F220" s="510"/>
      <c r="G220" s="510"/>
      <c r="H220" s="511"/>
      <c r="I220" s="203">
        <f>I218-I219</f>
        <v>0</v>
      </c>
      <c r="J220" s="203">
        <f>J218-J219</f>
        <v>0</v>
      </c>
      <c r="K220" s="398">
        <f>K218-K219</f>
        <v>0</v>
      </c>
      <c r="M220" s="279"/>
      <c r="N220" s="279"/>
      <c r="O220" s="279"/>
    </row>
    <row r="221" spans="2:15">
      <c r="B221" s="198"/>
      <c r="C221" s="198"/>
      <c r="D221" s="198"/>
      <c r="E221" s="198"/>
      <c r="F221" s="198"/>
      <c r="G221" s="198"/>
      <c r="H221" s="198"/>
      <c r="I221" s="44"/>
      <c r="J221" s="44"/>
      <c r="K221" s="44"/>
      <c r="M221" s="279"/>
      <c r="N221" s="279"/>
      <c r="O221" s="279"/>
    </row>
    <row r="222" spans="2:15" ht="13.5" thickBot="1">
      <c r="M222" s="279"/>
      <c r="N222" s="279"/>
      <c r="O222" s="279"/>
    </row>
    <row r="223" spans="2:15">
      <c r="B223" s="223" t="s">
        <v>125</v>
      </c>
      <c r="C223" s="491" t="s">
        <v>126</v>
      </c>
      <c r="D223" s="491"/>
      <c r="E223" s="491"/>
      <c r="F223" s="491"/>
      <c r="G223" s="491"/>
      <c r="H223" s="491"/>
      <c r="I223" s="228" t="s">
        <v>137</v>
      </c>
      <c r="J223" s="229" t="s">
        <v>141</v>
      </c>
      <c r="K223" s="228" t="s">
        <v>213</v>
      </c>
      <c r="M223" s="279"/>
      <c r="N223" s="279"/>
      <c r="O223" s="279"/>
    </row>
    <row r="224" spans="2:15">
      <c r="B224" s="224">
        <v>4</v>
      </c>
      <c r="C224" s="502" t="s">
        <v>8</v>
      </c>
      <c r="D224" s="503"/>
      <c r="E224" s="503"/>
      <c r="F224" s="503"/>
      <c r="G224" s="503"/>
      <c r="H224" s="504"/>
      <c r="I224" s="226"/>
      <c r="J224" s="226"/>
      <c r="K224" s="227"/>
      <c r="M224" s="279"/>
      <c r="N224" s="279"/>
      <c r="O224" s="279"/>
    </row>
    <row r="225" spans="2:15">
      <c r="B225" s="225"/>
      <c r="C225" s="499" t="s">
        <v>127</v>
      </c>
      <c r="D225" s="500"/>
      <c r="E225" s="500"/>
      <c r="F225" s="500"/>
      <c r="G225" s="500"/>
      <c r="H225" s="501"/>
      <c r="I225" s="242">
        <f>I28</f>
        <v>7498.83</v>
      </c>
      <c r="J225" s="242">
        <f>J226</f>
        <v>7498.8300000000008</v>
      </c>
      <c r="K225" s="397">
        <f>K226</f>
        <v>7498.8300000000008</v>
      </c>
      <c r="M225" s="279"/>
      <c r="N225" s="279"/>
      <c r="O225" s="279"/>
    </row>
    <row r="226" spans="2:15">
      <c r="B226" s="225"/>
      <c r="C226" s="499" t="s">
        <v>128</v>
      </c>
      <c r="D226" s="500"/>
      <c r="E226" s="500"/>
      <c r="F226" s="500"/>
      <c r="G226" s="500"/>
      <c r="H226" s="501"/>
      <c r="I226" s="242">
        <f>I155+I106+I163+I133</f>
        <v>14134.97</v>
      </c>
      <c r="J226" s="242">
        <f>J155+J106</f>
        <v>7498.8300000000008</v>
      </c>
      <c r="K226" s="325">
        <f>K155+K106</f>
        <v>7498.8300000000008</v>
      </c>
      <c r="M226" s="279"/>
      <c r="N226" s="279"/>
      <c r="O226" s="279"/>
    </row>
    <row r="227" spans="2:15" ht="13.5" thickBot="1">
      <c r="B227" s="509" t="s">
        <v>129</v>
      </c>
      <c r="C227" s="510"/>
      <c r="D227" s="510"/>
      <c r="E227" s="510"/>
      <c r="F227" s="510"/>
      <c r="G227" s="510"/>
      <c r="H227" s="511"/>
      <c r="I227" s="241">
        <f>I225-I226</f>
        <v>-6636.1399999999994</v>
      </c>
      <c r="J227" s="241"/>
      <c r="K227" s="327"/>
      <c r="M227" s="279"/>
      <c r="N227" s="279"/>
      <c r="O227" s="279"/>
    </row>
    <row r="228" spans="2:15">
      <c r="M228" s="279"/>
      <c r="N228" s="279"/>
      <c r="O228" s="279"/>
    </row>
    <row r="229" spans="2:15" ht="13.5" thickBot="1">
      <c r="M229" s="279"/>
      <c r="N229" s="279"/>
      <c r="O229" s="279"/>
    </row>
    <row r="230" spans="2:15">
      <c r="B230" s="223" t="s">
        <v>125</v>
      </c>
      <c r="C230" s="491" t="s">
        <v>126</v>
      </c>
      <c r="D230" s="491"/>
      <c r="E230" s="491"/>
      <c r="F230" s="491"/>
      <c r="G230" s="491"/>
      <c r="H230" s="491"/>
      <c r="I230" s="228" t="s">
        <v>137</v>
      </c>
      <c r="J230" s="229" t="s">
        <v>141</v>
      </c>
      <c r="K230" s="228" t="s">
        <v>213</v>
      </c>
      <c r="M230" s="279"/>
      <c r="N230" s="279"/>
      <c r="O230" s="279"/>
    </row>
    <row r="231" spans="2:15">
      <c r="B231" s="224">
        <v>5</v>
      </c>
      <c r="C231" s="502" t="s">
        <v>11</v>
      </c>
      <c r="D231" s="503"/>
      <c r="E231" s="503"/>
      <c r="F231" s="503"/>
      <c r="G231" s="503"/>
      <c r="H231" s="504"/>
      <c r="I231" s="226"/>
      <c r="J231" s="226"/>
      <c r="K231" s="227"/>
      <c r="M231" s="279"/>
      <c r="N231" s="279"/>
      <c r="O231" s="279"/>
    </row>
    <row r="232" spans="2:15">
      <c r="B232" s="225"/>
      <c r="C232" s="499" t="s">
        <v>127</v>
      </c>
      <c r="D232" s="500"/>
      <c r="E232" s="500"/>
      <c r="F232" s="500"/>
      <c r="G232" s="500"/>
      <c r="H232" s="501"/>
      <c r="I232" s="242">
        <f>I36</f>
        <v>68193.440000000002</v>
      </c>
      <c r="J232" s="242">
        <f>J36</f>
        <v>47175.07</v>
      </c>
      <c r="K232" s="325">
        <f>K36</f>
        <v>47249.67</v>
      </c>
      <c r="M232" s="279"/>
      <c r="N232" s="279"/>
      <c r="O232" s="279"/>
    </row>
    <row r="233" spans="2:15">
      <c r="B233" s="225"/>
      <c r="C233" s="499" t="s">
        <v>128</v>
      </c>
      <c r="D233" s="500"/>
      <c r="E233" s="500"/>
      <c r="F233" s="500"/>
      <c r="G233" s="500"/>
      <c r="H233" s="501"/>
      <c r="I233" s="242">
        <f>I122+I171</f>
        <v>68193.440000000002</v>
      </c>
      <c r="J233" s="242">
        <f>J122+J171</f>
        <v>47175.069999999992</v>
      </c>
      <c r="K233" s="397">
        <f>K122+K171</f>
        <v>47249.67</v>
      </c>
      <c r="M233" s="279"/>
      <c r="N233" s="279"/>
      <c r="O233" s="279"/>
    </row>
    <row r="234" spans="2:15" ht="13.5" thickBot="1">
      <c r="B234" s="509" t="s">
        <v>129</v>
      </c>
      <c r="C234" s="510"/>
      <c r="D234" s="510"/>
      <c r="E234" s="510"/>
      <c r="F234" s="510"/>
      <c r="G234" s="510"/>
      <c r="H234" s="511"/>
      <c r="I234" s="241">
        <f>I232-I233</f>
        <v>0</v>
      </c>
      <c r="J234" s="241">
        <f>J232-J233</f>
        <v>0</v>
      </c>
      <c r="K234" s="327">
        <f>K232-K233</f>
        <v>0</v>
      </c>
      <c r="M234" s="279"/>
      <c r="N234" s="279"/>
      <c r="O234" s="279"/>
    </row>
    <row r="235" spans="2:15">
      <c r="M235" s="279"/>
      <c r="N235" s="279"/>
      <c r="O235" s="279"/>
    </row>
    <row r="236" spans="2:15" ht="13.5" thickBot="1">
      <c r="M236" s="279"/>
      <c r="N236" s="279"/>
      <c r="O236" s="279"/>
    </row>
    <row r="237" spans="2:15">
      <c r="B237" s="223" t="s">
        <v>125</v>
      </c>
      <c r="C237" s="491" t="s">
        <v>126</v>
      </c>
      <c r="D237" s="491"/>
      <c r="E237" s="491"/>
      <c r="F237" s="491"/>
      <c r="G237" s="491"/>
      <c r="H237" s="491"/>
      <c r="I237" s="228" t="s">
        <v>137</v>
      </c>
      <c r="J237" s="229" t="s">
        <v>141</v>
      </c>
      <c r="K237" s="228" t="s">
        <v>213</v>
      </c>
      <c r="M237" s="279"/>
      <c r="N237" s="279"/>
      <c r="O237" s="279"/>
    </row>
    <row r="238" spans="2:15">
      <c r="B238" s="224">
        <v>6</v>
      </c>
      <c r="C238" s="502" t="s">
        <v>1</v>
      </c>
      <c r="D238" s="503"/>
      <c r="E238" s="503"/>
      <c r="F238" s="503"/>
      <c r="G238" s="503"/>
      <c r="H238" s="504"/>
      <c r="I238" s="226"/>
      <c r="J238" s="226"/>
      <c r="K238" s="227"/>
      <c r="M238" s="279"/>
      <c r="N238" s="279"/>
      <c r="O238" s="279"/>
    </row>
    <row r="239" spans="2:15">
      <c r="B239" s="225"/>
      <c r="C239" s="499" t="s">
        <v>127</v>
      </c>
      <c r="D239" s="500"/>
      <c r="E239" s="500"/>
      <c r="F239" s="500"/>
      <c r="G239" s="500"/>
      <c r="H239" s="501"/>
      <c r="I239" s="242">
        <f>I43</f>
        <v>3981.68</v>
      </c>
      <c r="J239" s="242">
        <f>J43</f>
        <v>3981.68</v>
      </c>
      <c r="K239" s="325">
        <f>K43</f>
        <v>3981.68</v>
      </c>
      <c r="M239" s="279"/>
      <c r="N239" s="279"/>
      <c r="O239" s="279"/>
    </row>
    <row r="240" spans="2:15">
      <c r="B240" s="225"/>
      <c r="C240" s="499" t="s">
        <v>128</v>
      </c>
      <c r="D240" s="500"/>
      <c r="E240" s="500"/>
      <c r="F240" s="500"/>
      <c r="G240" s="500"/>
      <c r="H240" s="501"/>
      <c r="I240" s="242">
        <f>I178</f>
        <v>3981.68</v>
      </c>
      <c r="J240" s="242">
        <f>J178</f>
        <v>3981.68</v>
      </c>
      <c r="K240" s="397">
        <f>K178</f>
        <v>3981.68</v>
      </c>
      <c r="M240" s="279"/>
      <c r="N240" s="279"/>
      <c r="O240" s="279"/>
    </row>
    <row r="241" spans="2:15" ht="13.5" thickBot="1">
      <c r="B241" s="509" t="s">
        <v>129</v>
      </c>
      <c r="C241" s="510"/>
      <c r="D241" s="510"/>
      <c r="E241" s="510"/>
      <c r="F241" s="510"/>
      <c r="G241" s="510"/>
      <c r="H241" s="511"/>
      <c r="I241" s="241">
        <f>I239-I240</f>
        <v>0</v>
      </c>
      <c r="J241" s="241">
        <f>J239-J240</f>
        <v>0</v>
      </c>
      <c r="K241" s="327">
        <f>K239-K240</f>
        <v>0</v>
      </c>
      <c r="M241" s="279"/>
      <c r="N241" s="279"/>
      <c r="O241" s="279"/>
    </row>
    <row r="242" spans="2:15">
      <c r="M242" s="279"/>
      <c r="N242" s="279"/>
      <c r="O242" s="279"/>
    </row>
    <row r="243" spans="2:15">
      <c r="M243" s="279"/>
      <c r="N243" s="279"/>
      <c r="O243" s="279"/>
    </row>
    <row r="244" spans="2:15" ht="13.5" thickBot="1">
      <c r="B244" s="494" t="s">
        <v>131</v>
      </c>
      <c r="C244" s="495"/>
      <c r="D244" s="495"/>
      <c r="E244" s="495"/>
      <c r="F244" s="495"/>
      <c r="G244" s="495"/>
      <c r="H244" s="496"/>
      <c r="I244" s="331">
        <f t="shared" ref="I244:K245" si="0">I211+I225+I232+I239+I218</f>
        <v>247485.53999999998</v>
      </c>
      <c r="J244" s="331">
        <f t="shared" si="0"/>
        <v>219417.03</v>
      </c>
      <c r="K244" s="331">
        <f t="shared" si="0"/>
        <v>220006.22999999998</v>
      </c>
      <c r="M244" s="279"/>
      <c r="N244" s="279"/>
      <c r="O244" s="279"/>
    </row>
    <row r="245" spans="2:15" ht="13.5" thickBot="1">
      <c r="B245" s="494" t="s">
        <v>130</v>
      </c>
      <c r="C245" s="495"/>
      <c r="D245" s="495"/>
      <c r="E245" s="495"/>
      <c r="F245" s="495"/>
      <c r="G245" s="495"/>
      <c r="H245" s="496"/>
      <c r="I245" s="331">
        <f t="shared" si="0"/>
        <v>254121.68</v>
      </c>
      <c r="J245" s="331">
        <f t="shared" si="0"/>
        <v>219417.02999999997</v>
      </c>
      <c r="K245" s="331">
        <f t="shared" si="0"/>
        <v>220006.22999999998</v>
      </c>
      <c r="M245" s="279"/>
      <c r="N245" s="279"/>
      <c r="O245" s="279"/>
    </row>
    <row r="246" spans="2:15" ht="13.5" thickBot="1">
      <c r="B246" s="494" t="s">
        <v>132</v>
      </c>
      <c r="C246" s="495"/>
      <c r="D246" s="495"/>
      <c r="E246" s="495"/>
      <c r="F246" s="495"/>
      <c r="G246" s="495"/>
      <c r="H246" s="496"/>
      <c r="I246" s="331">
        <f>I244-I245</f>
        <v>-6636.140000000014</v>
      </c>
      <c r="J246" s="331">
        <f>J244-J245</f>
        <v>0</v>
      </c>
      <c r="K246" s="331">
        <v>0</v>
      </c>
      <c r="M246" s="279"/>
      <c r="N246" s="279"/>
      <c r="O246" s="279"/>
    </row>
  </sheetData>
  <mergeCells count="169">
    <mergeCell ref="C163:H163"/>
    <mergeCell ref="C155:H155"/>
    <mergeCell ref="C160:H160"/>
    <mergeCell ref="C161:H161"/>
    <mergeCell ref="C162:H162"/>
    <mergeCell ref="C153:H153"/>
    <mergeCell ref="C154:H154"/>
    <mergeCell ref="B6:K6"/>
    <mergeCell ref="B2:K4"/>
    <mergeCell ref="C76:H76"/>
    <mergeCell ref="C77:H77"/>
    <mergeCell ref="C119:H119"/>
    <mergeCell ref="C120:H120"/>
    <mergeCell ref="B142:G142"/>
    <mergeCell ref="B150:H150"/>
    <mergeCell ref="C98:H98"/>
    <mergeCell ref="B96:H96"/>
    <mergeCell ref="C121:H121"/>
    <mergeCell ref="C99:H99"/>
    <mergeCell ref="C93:H93"/>
    <mergeCell ref="C126:H126"/>
    <mergeCell ref="C130:H130"/>
    <mergeCell ref="C131:H131"/>
    <mergeCell ref="C132:H132"/>
    <mergeCell ref="C146:H146"/>
    <mergeCell ref="B24:H24"/>
    <mergeCell ref="B31:F31"/>
    <mergeCell ref="B39:F39"/>
    <mergeCell ref="B52:H52"/>
    <mergeCell ref="B72:G72"/>
    <mergeCell ref="B89:G89"/>
    <mergeCell ref="C74:H74"/>
    <mergeCell ref="C75:H75"/>
    <mergeCell ref="C84:H84"/>
    <mergeCell ref="C27:H27"/>
    <mergeCell ref="C33:H33"/>
    <mergeCell ref="C53:H53"/>
    <mergeCell ref="C54:H54"/>
    <mergeCell ref="C49:H49"/>
    <mergeCell ref="C50:H50"/>
    <mergeCell ref="C51:H51"/>
    <mergeCell ref="B58:H58"/>
    <mergeCell ref="C41:H41"/>
    <mergeCell ref="C42:H42"/>
    <mergeCell ref="C43:H43"/>
    <mergeCell ref="C79:H79"/>
    <mergeCell ref="C85:H85"/>
    <mergeCell ref="C56:H56"/>
    <mergeCell ref="C91:H91"/>
    <mergeCell ref="C133:H133"/>
    <mergeCell ref="C127:H127"/>
    <mergeCell ref="C128:H128"/>
    <mergeCell ref="C129:H129"/>
    <mergeCell ref="C92:H92"/>
    <mergeCell ref="C118:H118"/>
    <mergeCell ref="C86:H86"/>
    <mergeCell ref="C82:H82"/>
    <mergeCell ref="B109:F109"/>
    <mergeCell ref="C226:H226"/>
    <mergeCell ref="B227:H227"/>
    <mergeCell ref="C219:H219"/>
    <mergeCell ref="C197:H197"/>
    <mergeCell ref="C193:H193"/>
    <mergeCell ref="B198:H198"/>
    <mergeCell ref="B199:H199"/>
    <mergeCell ref="B204:K206"/>
    <mergeCell ref="C209:H209"/>
    <mergeCell ref="C225:H225"/>
    <mergeCell ref="B220:H220"/>
    <mergeCell ref="C216:H216"/>
    <mergeCell ref="C217:H217"/>
    <mergeCell ref="C218:H218"/>
    <mergeCell ref="C212:H212"/>
    <mergeCell ref="C191:H191"/>
    <mergeCell ref="C192:H192"/>
    <mergeCell ref="C194:H194"/>
    <mergeCell ref="C195:H195"/>
    <mergeCell ref="C196:H196"/>
    <mergeCell ref="B158:H158"/>
    <mergeCell ref="B174:F174"/>
    <mergeCell ref="C167:H167"/>
    <mergeCell ref="B246:H246"/>
    <mergeCell ref="C238:H238"/>
    <mergeCell ref="C239:H239"/>
    <mergeCell ref="C240:H240"/>
    <mergeCell ref="B241:H241"/>
    <mergeCell ref="B244:H244"/>
    <mergeCell ref="B245:H245"/>
    <mergeCell ref="C210:H210"/>
    <mergeCell ref="C211:H211"/>
    <mergeCell ref="C232:H232"/>
    <mergeCell ref="C233:H233"/>
    <mergeCell ref="B234:H234"/>
    <mergeCell ref="C237:H237"/>
    <mergeCell ref="B213:H213"/>
    <mergeCell ref="C223:H223"/>
    <mergeCell ref="C224:H224"/>
    <mergeCell ref="C230:H230"/>
    <mergeCell ref="C231:H231"/>
    <mergeCell ref="C175:H175"/>
    <mergeCell ref="C176:H176"/>
    <mergeCell ref="C177:H177"/>
    <mergeCell ref="C178:H178"/>
    <mergeCell ref="C112:H112"/>
    <mergeCell ref="C101:H101"/>
    <mergeCell ref="C103:H103"/>
    <mergeCell ref="C106:H106"/>
    <mergeCell ref="C108:H108"/>
    <mergeCell ref="C110:H110"/>
    <mergeCell ref="C104:H104"/>
    <mergeCell ref="C105:H105"/>
    <mergeCell ref="C151:H151"/>
    <mergeCell ref="C102:H102"/>
    <mergeCell ref="C111:H111"/>
    <mergeCell ref="C143:H143"/>
    <mergeCell ref="C122:H122"/>
    <mergeCell ref="C115:H115"/>
    <mergeCell ref="B138:H138"/>
    <mergeCell ref="C116:H116"/>
    <mergeCell ref="C168:H168"/>
    <mergeCell ref="C169:H169"/>
    <mergeCell ref="C170:H170"/>
    <mergeCell ref="C159:H159"/>
    <mergeCell ref="B181:H181"/>
    <mergeCell ref="B186:K188"/>
    <mergeCell ref="C36:H36"/>
    <mergeCell ref="B46:K48"/>
    <mergeCell ref="C25:H25"/>
    <mergeCell ref="C26:H26"/>
    <mergeCell ref="C28:H28"/>
    <mergeCell ref="C34:H34"/>
    <mergeCell ref="B59:H59"/>
    <mergeCell ref="C35:H35"/>
    <mergeCell ref="C113:H113"/>
    <mergeCell ref="C114:H114"/>
    <mergeCell ref="C100:H100"/>
    <mergeCell ref="C152:H152"/>
    <mergeCell ref="C147:H147"/>
    <mergeCell ref="C145:H145"/>
    <mergeCell ref="B125:H125"/>
    <mergeCell ref="B64:K66"/>
    <mergeCell ref="C80:H80"/>
    <mergeCell ref="C144:H144"/>
    <mergeCell ref="C171:H171"/>
    <mergeCell ref="B166:F166"/>
    <mergeCell ref="M8:O8"/>
    <mergeCell ref="C20:H20"/>
    <mergeCell ref="C18:H18"/>
    <mergeCell ref="C19:H19"/>
    <mergeCell ref="B16:G16"/>
    <mergeCell ref="C117:H117"/>
    <mergeCell ref="C81:H81"/>
    <mergeCell ref="C83:H83"/>
    <mergeCell ref="F5:I5"/>
    <mergeCell ref="C9:H9"/>
    <mergeCell ref="C10:H10"/>
    <mergeCell ref="C11:H11"/>
    <mergeCell ref="C40:H40"/>
    <mergeCell ref="C12:H12"/>
    <mergeCell ref="C13:H13"/>
    <mergeCell ref="C97:H97"/>
    <mergeCell ref="C32:H32"/>
    <mergeCell ref="C73:H73"/>
    <mergeCell ref="C78:H78"/>
    <mergeCell ref="B68:F68"/>
    <mergeCell ref="C17:H17"/>
    <mergeCell ref="B8:G8"/>
    <mergeCell ref="C90:H90"/>
    <mergeCell ref="C55:H55"/>
  </mergeCells>
  <pageMargins left="0.7" right="0.7" top="0.75" bottom="0.75" header="0.3" footer="0.3"/>
  <pageSetup paperSize="9" scale="47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M14"/>
  <sheetViews>
    <sheetView workbookViewId="0">
      <selection activeCell="A6" sqref="A6:H6"/>
    </sheetView>
  </sheetViews>
  <sheetFormatPr defaultRowHeight="15.75"/>
  <cols>
    <col min="1" max="1" width="25.42578125" style="412" customWidth="1"/>
    <col min="2" max="2" width="9.140625" style="412"/>
    <col min="3" max="3" width="41.85546875" style="412" customWidth="1"/>
    <col min="4" max="4" width="16.85546875" style="412" customWidth="1"/>
    <col min="5" max="5" width="13.85546875" style="412" customWidth="1"/>
    <col min="6" max="6" width="15.7109375" style="412" customWidth="1"/>
    <col min="7" max="7" width="13.28515625" style="412" customWidth="1"/>
    <col min="8" max="8" width="13.85546875" style="412" customWidth="1"/>
    <col min="9" max="16384" width="9.140625" style="412"/>
  </cols>
  <sheetData>
    <row r="1" spans="1:13">
      <c r="A1" s="411"/>
      <c r="B1" s="411"/>
      <c r="C1" s="411"/>
      <c r="D1" s="411"/>
      <c r="E1" s="411"/>
      <c r="F1" s="411"/>
      <c r="G1" s="411"/>
    </row>
    <row r="2" spans="1:13">
      <c r="A2" s="525"/>
      <c r="B2" s="525"/>
      <c r="C2" s="525"/>
      <c r="D2" s="525"/>
      <c r="E2" s="525"/>
      <c r="F2" s="525"/>
      <c r="G2" s="525"/>
    </row>
    <row r="3" spans="1:13">
      <c r="A3" s="526" t="s">
        <v>231</v>
      </c>
      <c r="B3" s="526"/>
      <c r="C3" s="526"/>
      <c r="D3" s="526"/>
      <c r="E3" s="526"/>
      <c r="F3" s="526"/>
      <c r="G3" s="526"/>
    </row>
    <row r="4" spans="1:13">
      <c r="A4" s="525"/>
      <c r="B4" s="525"/>
      <c r="C4" s="525"/>
      <c r="D4" s="525"/>
      <c r="E4" s="525"/>
      <c r="F4" s="525"/>
      <c r="G4" s="525"/>
    </row>
    <row r="5" spans="1:13">
      <c r="A5" s="411"/>
      <c r="B5" s="411"/>
      <c r="C5" s="411"/>
      <c r="D5" s="411"/>
      <c r="E5" s="411"/>
      <c r="F5" s="411"/>
      <c r="G5" s="411"/>
    </row>
    <row r="6" spans="1:13">
      <c r="A6" s="411"/>
      <c r="B6" s="411"/>
      <c r="C6" s="411"/>
      <c r="D6" s="411"/>
      <c r="E6" s="411"/>
      <c r="F6" s="411"/>
      <c r="G6" s="411"/>
    </row>
    <row r="7" spans="1:13">
      <c r="A7" s="525" t="s">
        <v>203</v>
      </c>
      <c r="B7" s="525"/>
      <c r="C7" s="525"/>
      <c r="D7" s="525"/>
      <c r="E7" s="525"/>
      <c r="F7" s="525"/>
      <c r="G7" s="525"/>
      <c r="H7" s="519"/>
    </row>
    <row r="8" spans="1:13">
      <c r="A8" s="525" t="s">
        <v>232</v>
      </c>
      <c r="B8" s="525"/>
      <c r="C8" s="525"/>
      <c r="D8" s="525"/>
      <c r="E8" s="525"/>
      <c r="F8" s="525"/>
      <c r="G8" s="525"/>
      <c r="H8" s="519"/>
    </row>
    <row r="9" spans="1:13" ht="16.5" thickBot="1"/>
    <row r="10" spans="1:13" ht="31.5">
      <c r="A10" s="422" t="s">
        <v>233</v>
      </c>
      <c r="B10" s="520" t="s">
        <v>234</v>
      </c>
      <c r="C10" s="520"/>
      <c r="D10" s="423" t="s">
        <v>254</v>
      </c>
      <c r="E10" s="423" t="s">
        <v>255</v>
      </c>
      <c r="F10" s="423" t="s">
        <v>256</v>
      </c>
      <c r="G10" s="423" t="s">
        <v>166</v>
      </c>
      <c r="H10" s="461" t="s">
        <v>218</v>
      </c>
    </row>
    <row r="11" spans="1:13" ht="16.5" thickBot="1">
      <c r="A11" s="414"/>
      <c r="B11" s="521">
        <v>1</v>
      </c>
      <c r="C11" s="521"/>
      <c r="D11" s="415">
        <v>2</v>
      </c>
      <c r="E11" s="415">
        <v>3</v>
      </c>
      <c r="F11" s="415">
        <v>4</v>
      </c>
      <c r="G11" s="416">
        <v>5</v>
      </c>
      <c r="H11" s="417">
        <v>6</v>
      </c>
      <c r="I11" s="413"/>
      <c r="J11" s="413"/>
      <c r="K11" s="413"/>
      <c r="L11" s="413"/>
      <c r="M11" s="413"/>
    </row>
    <row r="12" spans="1:13">
      <c r="A12" s="418" t="s">
        <v>235</v>
      </c>
      <c r="B12" s="522" t="s">
        <v>236</v>
      </c>
      <c r="C12" s="522"/>
      <c r="D12" s="419">
        <f>D13</f>
        <v>187629.57000000004</v>
      </c>
      <c r="E12" s="419">
        <f t="shared" ref="E12:H12" si="0">E13</f>
        <v>257817.74000000002</v>
      </c>
      <c r="F12" s="419">
        <f t="shared" si="0"/>
        <v>254121.68</v>
      </c>
      <c r="G12" s="419">
        <f t="shared" si="0"/>
        <v>219417.02999999997</v>
      </c>
      <c r="H12" s="419">
        <f t="shared" si="0"/>
        <v>220006.23</v>
      </c>
    </row>
    <row r="13" spans="1:13" ht="30" customHeight="1" thickBot="1">
      <c r="A13" s="420" t="s">
        <v>237</v>
      </c>
      <c r="B13" s="523" t="s">
        <v>238</v>
      </c>
      <c r="C13" s="524"/>
      <c r="D13" s="421">
        <f>'JLP(R)FP-Ril 3. razina'!C58</f>
        <v>187629.57000000004</v>
      </c>
      <c r="E13" s="421">
        <f>'JLP(R)FP-Ril 3. razina'!D58</f>
        <v>257817.74000000002</v>
      </c>
      <c r="F13" s="421">
        <f>'JLP(R)FP-Ril 3. razina'!E58</f>
        <v>254121.68</v>
      </c>
      <c r="G13" s="459">
        <f>'JLP(R)FP-Ril 3. razina'!N58</f>
        <v>219417.02999999997</v>
      </c>
      <c r="H13" s="460">
        <f>'JLP(R)FP-Ril 3. razina'!O58</f>
        <v>220006.23</v>
      </c>
    </row>
    <row r="14" spans="1:13" ht="30" customHeight="1"/>
  </sheetData>
  <mergeCells count="9">
    <mergeCell ref="B10:C10"/>
    <mergeCell ref="B11:C11"/>
    <mergeCell ref="B12:C12"/>
    <mergeCell ref="B13:C13"/>
    <mergeCell ref="A2:G2"/>
    <mergeCell ref="A3:G3"/>
    <mergeCell ref="A4:G4"/>
    <mergeCell ref="A7:H7"/>
    <mergeCell ref="A8:H8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O78"/>
  <sheetViews>
    <sheetView workbookViewId="0">
      <selection activeCell="A7" sqref="A7:XFD8"/>
    </sheetView>
  </sheetViews>
  <sheetFormatPr defaultRowHeight="15.75"/>
  <cols>
    <col min="1" max="2" width="12.85546875" style="412" customWidth="1"/>
    <col min="3" max="3" width="9.140625" style="412"/>
    <col min="4" max="4" width="41.85546875" style="412" customWidth="1"/>
    <col min="5" max="5" width="16.140625" style="412" customWidth="1"/>
    <col min="6" max="6" width="13.85546875" style="412" customWidth="1"/>
    <col min="7" max="7" width="14.7109375" style="412" customWidth="1"/>
    <col min="8" max="16384" width="9.140625" style="412"/>
  </cols>
  <sheetData>
    <row r="1" spans="1:7">
      <c r="A1" s="411"/>
      <c r="B1" s="411"/>
      <c r="C1" s="411"/>
      <c r="D1" s="411"/>
      <c r="E1" s="411"/>
      <c r="F1" s="411"/>
      <c r="G1" s="411"/>
    </row>
    <row r="2" spans="1:7">
      <c r="A2" s="525"/>
      <c r="B2" s="525"/>
      <c r="C2" s="525"/>
      <c r="D2" s="525"/>
      <c r="E2" s="525"/>
      <c r="F2" s="525"/>
      <c r="G2" s="525"/>
    </row>
    <row r="3" spans="1:7">
      <c r="A3" s="526" t="s">
        <v>231</v>
      </c>
      <c r="B3" s="526"/>
      <c r="C3" s="526"/>
      <c r="D3" s="526"/>
      <c r="E3" s="526"/>
      <c r="F3" s="526"/>
      <c r="G3" s="526"/>
    </row>
    <row r="4" spans="1:7">
      <c r="A4" s="525"/>
      <c r="B4" s="525"/>
      <c r="C4" s="525"/>
      <c r="D4" s="525"/>
      <c r="E4" s="525"/>
      <c r="F4" s="525"/>
      <c r="G4" s="525"/>
    </row>
    <row r="5" spans="1:7">
      <c r="A5" s="527"/>
      <c r="B5" s="527"/>
      <c r="C5" s="527"/>
      <c r="D5" s="527"/>
      <c r="E5" s="527"/>
      <c r="F5" s="527"/>
      <c r="G5" s="527"/>
    </row>
    <row r="6" spans="1:7">
      <c r="A6" s="411"/>
      <c r="B6" s="411"/>
      <c r="C6" s="411"/>
      <c r="D6" s="411"/>
      <c r="E6" s="411"/>
      <c r="F6" s="411"/>
      <c r="G6" s="411"/>
    </row>
    <row r="7" spans="1:7">
      <c r="A7" s="525" t="s">
        <v>239</v>
      </c>
      <c r="B7" s="525"/>
      <c r="C7" s="525"/>
      <c r="D7" s="525"/>
      <c r="E7" s="525"/>
      <c r="F7" s="525"/>
      <c r="G7" s="525"/>
    </row>
    <row r="8" spans="1:7">
      <c r="A8" s="525" t="s">
        <v>257</v>
      </c>
      <c r="B8" s="525"/>
      <c r="C8" s="525"/>
      <c r="D8" s="525"/>
      <c r="E8" s="525"/>
      <c r="F8" s="525"/>
      <c r="G8" s="525"/>
    </row>
    <row r="9" spans="1:7">
      <c r="A9" s="528"/>
      <c r="B9" s="529"/>
      <c r="C9" s="529"/>
      <c r="D9" s="529"/>
      <c r="E9" s="529"/>
      <c r="F9" s="529"/>
      <c r="G9" s="529"/>
    </row>
    <row r="10" spans="1:7" ht="30">
      <c r="A10" s="424" t="s">
        <v>240</v>
      </c>
      <c r="B10" s="424" t="s">
        <v>241</v>
      </c>
      <c r="C10" s="424" t="s">
        <v>30</v>
      </c>
      <c r="D10" s="424" t="s">
        <v>242</v>
      </c>
      <c r="E10" s="424" t="s">
        <v>256</v>
      </c>
      <c r="F10" s="424" t="s">
        <v>166</v>
      </c>
      <c r="G10" s="424" t="s">
        <v>218</v>
      </c>
    </row>
    <row r="11" spans="1:7">
      <c r="A11" s="530">
        <v>1</v>
      </c>
      <c r="B11" s="530"/>
      <c r="C11" s="530"/>
      <c r="D11" s="530"/>
      <c r="E11" s="425">
        <v>2</v>
      </c>
      <c r="F11" s="425">
        <v>3</v>
      </c>
      <c r="G11" s="425">
        <v>4</v>
      </c>
    </row>
    <row r="12" spans="1:7" ht="31.5">
      <c r="A12" s="462">
        <v>8</v>
      </c>
      <c r="B12" s="463"/>
      <c r="C12" s="463"/>
      <c r="D12" s="463" t="s">
        <v>243</v>
      </c>
      <c r="E12" s="464">
        <f>SUM(E13)</f>
        <v>0</v>
      </c>
      <c r="F12" s="464">
        <f t="shared" ref="F12:G14" si="0">SUM(F13)</f>
        <v>0</v>
      </c>
      <c r="G12" s="464">
        <f t="shared" si="0"/>
        <v>0</v>
      </c>
    </row>
    <row r="13" spans="1:7">
      <c r="A13" s="426"/>
      <c r="B13" s="427">
        <v>84</v>
      </c>
      <c r="C13" s="428"/>
      <c r="D13" s="429" t="s">
        <v>244</v>
      </c>
      <c r="E13" s="430">
        <f>SUM(E14)</f>
        <v>0</v>
      </c>
      <c r="F13" s="430">
        <v>0</v>
      </c>
      <c r="G13" s="430">
        <f t="shared" si="0"/>
        <v>0</v>
      </c>
    </row>
    <row r="14" spans="1:7" ht="47.25">
      <c r="A14" s="426"/>
      <c r="B14" s="431" t="s">
        <v>245</v>
      </c>
      <c r="C14" s="432"/>
      <c r="D14" s="433" t="s">
        <v>246</v>
      </c>
      <c r="E14" s="434">
        <f>SUM(E15)</f>
        <v>0</v>
      </c>
      <c r="F14" s="434">
        <v>0</v>
      </c>
      <c r="G14" s="434">
        <f t="shared" si="0"/>
        <v>0</v>
      </c>
    </row>
    <row r="15" spans="1:7" ht="31.5">
      <c r="A15" s="435"/>
      <c r="B15" s="436">
        <v>8422</v>
      </c>
      <c r="C15" s="437"/>
      <c r="D15" s="438" t="s">
        <v>247</v>
      </c>
      <c r="E15" s="439">
        <v>0</v>
      </c>
      <c r="F15" s="439">
        <v>0</v>
      </c>
      <c r="G15" s="440">
        <v>0</v>
      </c>
    </row>
    <row r="16" spans="1:7">
      <c r="A16" s="441"/>
      <c r="B16" s="442"/>
      <c r="C16" s="443">
        <v>81</v>
      </c>
      <c r="D16" s="444" t="s">
        <v>34</v>
      </c>
      <c r="E16" s="445">
        <f>SUM(E12)</f>
        <v>0</v>
      </c>
      <c r="F16" s="445">
        <f t="shared" ref="F16:G16" si="1">SUM(F12)</f>
        <v>0</v>
      </c>
      <c r="G16" s="445">
        <f t="shared" si="1"/>
        <v>0</v>
      </c>
    </row>
    <row r="17" spans="1:7" ht="31.5">
      <c r="A17" s="465">
        <v>5</v>
      </c>
      <c r="B17" s="466"/>
      <c r="C17" s="467"/>
      <c r="D17" s="468" t="s">
        <v>248</v>
      </c>
      <c r="E17" s="469">
        <f>SUM(E18)</f>
        <v>0</v>
      </c>
      <c r="F17" s="469">
        <f t="shared" ref="F17:G19" si="2">SUM(F18)</f>
        <v>0</v>
      </c>
      <c r="G17" s="469">
        <f t="shared" si="2"/>
        <v>0</v>
      </c>
    </row>
    <row r="18" spans="1:7" ht="31.5">
      <c r="A18" s="446"/>
      <c r="B18" s="446">
        <v>54</v>
      </c>
      <c r="C18" s="447"/>
      <c r="D18" s="448" t="s">
        <v>249</v>
      </c>
      <c r="E18" s="449">
        <f>SUM(E19)</f>
        <v>0</v>
      </c>
      <c r="F18" s="449">
        <v>0</v>
      </c>
      <c r="G18" s="449">
        <f t="shared" si="2"/>
        <v>0</v>
      </c>
    </row>
    <row r="19" spans="1:7" ht="47.25">
      <c r="A19" s="446"/>
      <c r="B19" s="446" t="s">
        <v>250</v>
      </c>
      <c r="C19" s="447"/>
      <c r="D19" s="450" t="s">
        <v>251</v>
      </c>
      <c r="E19" s="449">
        <f>SUM(E20)</f>
        <v>0</v>
      </c>
      <c r="F19" s="449">
        <v>0</v>
      </c>
      <c r="G19" s="449">
        <f t="shared" si="2"/>
        <v>0</v>
      </c>
    </row>
    <row r="20" spans="1:7" ht="31.5">
      <c r="A20" s="451"/>
      <c r="B20" s="451" t="s">
        <v>252</v>
      </c>
      <c r="C20" s="452"/>
      <c r="D20" s="453" t="s">
        <v>253</v>
      </c>
      <c r="E20" s="454">
        <v>0</v>
      </c>
      <c r="F20" s="454">
        <v>0</v>
      </c>
      <c r="G20" s="455">
        <v>0</v>
      </c>
    </row>
    <row r="21" spans="1:7">
      <c r="A21" s="456"/>
      <c r="B21" s="456"/>
      <c r="C21" s="456"/>
      <c r="D21" s="456"/>
      <c r="E21" s="456"/>
      <c r="F21" s="456"/>
      <c r="G21" s="456"/>
    </row>
    <row r="22" spans="1:7">
      <c r="A22" s="456"/>
      <c r="B22" s="456"/>
      <c r="C22" s="456"/>
      <c r="D22" s="456"/>
      <c r="E22" s="456"/>
      <c r="F22" s="456"/>
      <c r="G22" s="456"/>
    </row>
    <row r="23" spans="1:7">
      <c r="A23" s="456"/>
      <c r="B23" s="456"/>
      <c r="C23" s="456"/>
      <c r="D23" s="456"/>
      <c r="E23" s="456"/>
      <c r="F23" s="456"/>
      <c r="G23" s="456"/>
    </row>
    <row r="24" spans="1:7">
      <c r="A24" s="456"/>
      <c r="B24" s="456"/>
      <c r="C24" s="456"/>
      <c r="D24" s="456"/>
      <c r="E24" s="456"/>
      <c r="F24" s="456"/>
      <c r="G24" s="456"/>
    </row>
    <row r="25" spans="1:7">
      <c r="A25" s="456"/>
      <c r="B25" s="456"/>
      <c r="C25" s="456"/>
      <c r="D25" s="456"/>
      <c r="E25" s="456"/>
      <c r="F25" s="456"/>
      <c r="G25" s="456"/>
    </row>
    <row r="26" spans="1:7">
      <c r="A26" s="456"/>
      <c r="B26" s="456"/>
      <c r="C26" s="456"/>
      <c r="D26" s="456"/>
      <c r="E26" s="456"/>
      <c r="F26" s="456"/>
      <c r="G26" s="456"/>
    </row>
    <row r="27" spans="1:7">
      <c r="A27" s="456"/>
      <c r="B27" s="456"/>
      <c r="C27" s="456"/>
      <c r="D27" s="456"/>
      <c r="E27" s="456"/>
      <c r="F27" s="456"/>
      <c r="G27" s="456"/>
    </row>
    <row r="28" spans="1:7">
      <c r="A28" s="456"/>
      <c r="B28" s="456"/>
      <c r="C28" s="456"/>
      <c r="D28" s="456"/>
      <c r="E28" s="456"/>
      <c r="F28" s="456"/>
      <c r="G28" s="456"/>
    </row>
    <row r="29" spans="1:7">
      <c r="A29" s="456"/>
      <c r="B29" s="456"/>
      <c r="C29" s="456"/>
      <c r="D29" s="456"/>
      <c r="E29" s="456"/>
      <c r="F29" s="456"/>
      <c r="G29" s="456"/>
    </row>
    <row r="30" spans="1:7">
      <c r="A30" s="456"/>
      <c r="B30" s="456"/>
      <c r="C30" s="456"/>
      <c r="D30" s="456"/>
      <c r="E30" s="456"/>
      <c r="F30" s="456"/>
      <c r="G30" s="456"/>
    </row>
    <row r="31" spans="1:7">
      <c r="A31" s="456"/>
      <c r="B31" s="456"/>
      <c r="C31" s="456"/>
      <c r="D31" s="456"/>
      <c r="E31" s="456"/>
      <c r="F31" s="456"/>
      <c r="G31" s="456"/>
    </row>
    <row r="32" spans="1:7">
      <c r="A32" s="456"/>
      <c r="B32" s="456"/>
      <c r="C32" s="456"/>
      <c r="D32" s="456"/>
      <c r="E32" s="456"/>
      <c r="F32" s="456"/>
      <c r="G32" s="456"/>
    </row>
    <row r="33" spans="1:12">
      <c r="A33" s="456"/>
      <c r="B33" s="456"/>
      <c r="C33" s="456"/>
      <c r="D33" s="456"/>
      <c r="E33" s="456"/>
      <c r="F33" s="456"/>
      <c r="G33" s="456"/>
    </row>
    <row r="34" spans="1:12">
      <c r="A34" s="456"/>
      <c r="B34" s="456"/>
      <c r="C34" s="456"/>
      <c r="D34" s="456"/>
      <c r="E34" s="456"/>
      <c r="F34" s="456"/>
      <c r="G34" s="456"/>
    </row>
    <row r="35" spans="1:12">
      <c r="A35" s="456"/>
      <c r="B35" s="456"/>
      <c r="C35" s="456"/>
      <c r="D35" s="456"/>
      <c r="E35" s="456"/>
      <c r="F35" s="456"/>
      <c r="G35" s="456"/>
    </row>
    <row r="36" spans="1:12">
      <c r="A36" s="456"/>
      <c r="B36" s="456"/>
      <c r="C36" s="456"/>
      <c r="D36" s="456"/>
      <c r="E36" s="456"/>
      <c r="F36" s="456"/>
      <c r="G36" s="456"/>
    </row>
    <row r="37" spans="1:12">
      <c r="A37" s="456"/>
      <c r="B37" s="456"/>
      <c r="C37" s="456"/>
      <c r="D37" s="456"/>
      <c r="E37" s="456"/>
      <c r="F37" s="456"/>
      <c r="G37" s="456"/>
    </row>
    <row r="38" spans="1:12">
      <c r="A38" s="456"/>
      <c r="B38" s="456"/>
      <c r="C38" s="456"/>
      <c r="D38" s="456"/>
      <c r="E38" s="456"/>
      <c r="F38" s="456"/>
      <c r="G38" s="456"/>
    </row>
    <row r="39" spans="1:12">
      <c r="A39" s="456"/>
      <c r="B39" s="456"/>
      <c r="C39" s="456"/>
      <c r="D39" s="456"/>
      <c r="E39" s="456"/>
      <c r="F39" s="456"/>
      <c r="G39" s="456"/>
    </row>
    <row r="41" spans="1:12">
      <c r="H41" s="413"/>
      <c r="I41" s="413"/>
      <c r="J41" s="413"/>
      <c r="K41" s="413"/>
      <c r="L41" s="413"/>
    </row>
    <row r="56" spans="1:7" s="457" customFormat="1">
      <c r="A56" s="412"/>
      <c r="B56" s="412"/>
      <c r="C56" s="412"/>
      <c r="D56" s="412"/>
      <c r="E56" s="412"/>
      <c r="F56" s="412"/>
      <c r="G56" s="412"/>
    </row>
    <row r="62" spans="1:7" s="457" customFormat="1">
      <c r="A62" s="412"/>
      <c r="B62" s="412"/>
      <c r="C62" s="412"/>
      <c r="D62" s="412"/>
      <c r="E62" s="412"/>
      <c r="F62" s="412"/>
      <c r="G62" s="412"/>
    </row>
    <row r="63" spans="1:7" ht="30" customHeight="1"/>
    <row r="65" spans="13:15" ht="36.75" customHeight="1"/>
    <row r="74" spans="13:15" ht="24.95" customHeight="1"/>
    <row r="75" spans="13:15" ht="24.95" customHeight="1">
      <c r="M75" s="458"/>
      <c r="N75" s="531"/>
      <c r="O75" s="531"/>
    </row>
    <row r="76" spans="13:15" ht="24.95" customHeight="1">
      <c r="M76" s="458"/>
      <c r="N76" s="531"/>
      <c r="O76" s="531"/>
    </row>
    <row r="77" spans="13:15" ht="24.95" customHeight="1">
      <c r="M77" s="458"/>
      <c r="N77" s="458"/>
      <c r="O77" s="458"/>
    </row>
    <row r="78" spans="13:15" ht="24.95" customHeight="1">
      <c r="M78" s="458"/>
      <c r="N78" s="458"/>
      <c r="O78" s="458"/>
    </row>
  </sheetData>
  <mergeCells count="10">
    <mergeCell ref="A8:G8"/>
    <mergeCell ref="A9:G9"/>
    <mergeCell ref="A11:D11"/>
    <mergeCell ref="N75:O75"/>
    <mergeCell ref="N76:O76"/>
    <mergeCell ref="A2:G2"/>
    <mergeCell ref="A3:G3"/>
    <mergeCell ref="A4:G4"/>
    <mergeCell ref="A5:G5"/>
    <mergeCell ref="A7:G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D88"/>
  <sheetViews>
    <sheetView workbookViewId="0">
      <selection activeCell="D83" sqref="D83"/>
    </sheetView>
  </sheetViews>
  <sheetFormatPr defaultRowHeight="15.75"/>
  <cols>
    <col min="1" max="1" width="17.5703125" style="14" customWidth="1"/>
    <col min="2" max="2" width="24.7109375" style="15" customWidth="1"/>
    <col min="3" max="3" width="14.7109375" style="6" customWidth="1"/>
    <col min="4" max="4" width="13.7109375" style="286" customWidth="1"/>
    <col min="5" max="5" width="9.28515625" style="6" customWidth="1"/>
    <col min="6" max="6" width="14.85546875" style="6" customWidth="1"/>
    <col min="7" max="7" width="13.85546875" style="6" customWidth="1"/>
    <col min="8" max="8" width="13.42578125" style="6" customWidth="1"/>
    <col min="9" max="9" width="13.5703125" style="6" customWidth="1"/>
    <col min="10" max="10" width="7.85546875" style="6" customWidth="1"/>
    <col min="11" max="11" width="7.42578125" style="6" customWidth="1"/>
    <col min="12" max="12" width="13.85546875" style="6" customWidth="1"/>
    <col min="13" max="13" width="15.7109375" style="6" customWidth="1"/>
    <col min="14" max="14" width="13.28515625" style="6" customWidth="1"/>
    <col min="15" max="15" width="13.5703125" style="6" customWidth="1"/>
    <col min="16" max="16" width="10.42578125" style="291" customWidth="1"/>
    <col min="17" max="18" width="11.140625" style="6" bestFit="1" customWidth="1"/>
    <col min="19" max="19" width="10.28515625" style="6" bestFit="1" customWidth="1"/>
    <col min="20" max="20" width="9.28515625" style="6" bestFit="1" customWidth="1"/>
    <col min="21" max="22" width="10.28515625" style="6" bestFit="1" customWidth="1"/>
    <col min="23" max="24" width="9.42578125" style="6" bestFit="1" customWidth="1"/>
    <col min="25" max="26" width="9.28515625" style="6" bestFit="1" customWidth="1"/>
    <col min="27" max="27" width="11.140625" style="6" bestFit="1" customWidth="1"/>
    <col min="28" max="28" width="10.28515625" style="6" bestFit="1" customWidth="1"/>
    <col min="29" max="29" width="11.140625" style="6" bestFit="1" customWidth="1"/>
    <col min="30" max="30" width="10.28515625" style="6" bestFit="1" customWidth="1"/>
    <col min="31" max="16384" width="9.140625" style="6"/>
  </cols>
  <sheetData>
    <row r="1" spans="1:16" ht="15.75" customHeight="1" thickBot="1">
      <c r="A1" s="532"/>
      <c r="B1" s="532"/>
      <c r="C1" s="532"/>
      <c r="E1" s="538" t="s">
        <v>12</v>
      </c>
      <c r="F1" s="539"/>
      <c r="G1" s="539"/>
      <c r="H1" s="540"/>
      <c r="L1" s="533"/>
      <c r="M1" s="533"/>
      <c r="N1" s="533"/>
      <c r="O1" s="533"/>
      <c r="P1" s="290"/>
    </row>
    <row r="2" spans="1:16" ht="20.25" customHeight="1">
      <c r="A2" s="534" t="s">
        <v>214</v>
      </c>
      <c r="B2" s="535"/>
      <c r="C2" s="535"/>
      <c r="D2" s="535"/>
      <c r="E2" s="535"/>
      <c r="F2" s="535"/>
      <c r="G2" s="535"/>
      <c r="H2" s="535"/>
      <c r="I2" s="535"/>
      <c r="J2" s="535"/>
      <c r="K2" s="535"/>
      <c r="L2" s="7"/>
      <c r="M2" s="7"/>
      <c r="N2" s="7"/>
      <c r="O2" s="7"/>
      <c r="P2" s="290"/>
    </row>
    <row r="3" spans="1:16" ht="20.25" customHeight="1">
      <c r="A3" s="119"/>
      <c r="B3" s="536"/>
      <c r="C3" s="536"/>
      <c r="D3" s="536"/>
      <c r="E3" s="536"/>
      <c r="F3" s="536"/>
      <c r="G3" s="180"/>
      <c r="H3" s="120"/>
      <c r="I3" s="120"/>
      <c r="J3" s="120"/>
      <c r="K3" s="120"/>
      <c r="L3" s="7"/>
      <c r="M3" s="7"/>
      <c r="N3" s="7"/>
      <c r="O3" s="7"/>
      <c r="P3" s="290"/>
    </row>
    <row r="4" spans="1:16" ht="18" customHeight="1">
      <c r="A4" s="17" t="s">
        <v>13</v>
      </c>
      <c r="B4" s="5"/>
      <c r="C4" s="5"/>
      <c r="D4" s="285"/>
      <c r="E4" s="16"/>
      <c r="F4" s="16"/>
      <c r="G4" s="16"/>
      <c r="H4" s="16"/>
      <c r="I4" s="16"/>
      <c r="J4" s="16"/>
      <c r="K4" s="16"/>
    </row>
    <row r="5" spans="1:16" ht="22.5" customHeight="1">
      <c r="A5" s="18" t="s">
        <v>154</v>
      </c>
      <c r="B5" s="19"/>
      <c r="C5" s="19"/>
      <c r="D5" s="285"/>
      <c r="E5" s="16"/>
      <c r="F5" s="16"/>
      <c r="G5" s="16"/>
      <c r="H5" s="16"/>
      <c r="I5" s="16"/>
      <c r="J5" s="16"/>
      <c r="K5" s="16"/>
    </row>
    <row r="6" spans="1:16" ht="16.5" customHeight="1">
      <c r="A6" s="20"/>
      <c r="B6" s="16"/>
      <c r="C6" s="16"/>
      <c r="D6" s="285"/>
      <c r="E6" s="16"/>
      <c r="F6" s="16"/>
      <c r="G6" s="16"/>
      <c r="H6" s="16"/>
      <c r="I6" s="16"/>
      <c r="J6" s="16"/>
      <c r="K6" s="16"/>
    </row>
    <row r="7" spans="1:16" ht="38.25" customHeight="1">
      <c r="A7" s="28" t="s">
        <v>14</v>
      </c>
      <c r="B7" s="29" t="s">
        <v>215</v>
      </c>
      <c r="C7" s="30" t="s">
        <v>138</v>
      </c>
      <c r="D7" s="30" t="s">
        <v>216</v>
      </c>
      <c r="E7" s="181"/>
      <c r="F7" s="182"/>
      <c r="G7" s="182"/>
      <c r="H7" s="182"/>
      <c r="I7" s="53"/>
      <c r="J7" s="537"/>
      <c r="K7" s="537"/>
      <c r="L7" s="537"/>
      <c r="M7" s="537"/>
      <c r="N7" s="537"/>
      <c r="O7" s="537"/>
    </row>
    <row r="8" spans="1:16" ht="21.75" customHeight="1">
      <c r="A8" s="31" t="s">
        <v>9</v>
      </c>
      <c r="B8" s="148">
        <f>D83</f>
        <v>167785.03999999998</v>
      </c>
      <c r="C8" s="371">
        <f>M83</f>
        <v>160734.90000000002</v>
      </c>
      <c r="D8" s="371">
        <f>O83</f>
        <v>161249.5</v>
      </c>
      <c r="E8" s="118"/>
      <c r="F8" s="100"/>
      <c r="G8" s="100"/>
      <c r="H8" s="100"/>
      <c r="I8" s="54"/>
      <c r="J8" s="537"/>
      <c r="K8" s="537"/>
      <c r="L8" s="537"/>
      <c r="M8" s="537"/>
      <c r="N8" s="537"/>
      <c r="O8" s="537"/>
    </row>
    <row r="9" spans="1:16" ht="35.25" customHeight="1">
      <c r="A9" s="103" t="s">
        <v>147</v>
      </c>
      <c r="B9" s="58">
        <f>E83</f>
        <v>26.55</v>
      </c>
      <c r="C9" s="372">
        <f>'2025. JLP(R)FP-Ril  razrada'!F23</f>
        <v>26.55</v>
      </c>
      <c r="D9" s="371">
        <f>'2026. JLP(R)FP-Ril  razrada '!F23</f>
        <v>26.55</v>
      </c>
      <c r="E9" s="118"/>
      <c r="F9" s="100"/>
      <c r="G9" s="100"/>
      <c r="H9" s="100"/>
      <c r="I9" s="54"/>
      <c r="J9" s="54"/>
      <c r="K9" s="54"/>
      <c r="L9" s="54"/>
      <c r="M9" s="54"/>
      <c r="N9" s="54"/>
      <c r="O9" s="54"/>
    </row>
    <row r="10" spans="1:16" ht="49.5" customHeight="1">
      <c r="A10" s="52" t="s">
        <v>135</v>
      </c>
      <c r="B10" s="59">
        <f>F83</f>
        <v>7498.83</v>
      </c>
      <c r="C10" s="371">
        <f>'2025. JLP(R)FP-Ril  razrada'!E23</f>
        <v>7498.8300000000008</v>
      </c>
      <c r="D10" s="371">
        <f>'2026. JLP(R)FP-Ril  razrada '!E23</f>
        <v>7498.8300000000008</v>
      </c>
      <c r="E10" s="181"/>
      <c r="F10" s="182"/>
      <c r="G10" s="182"/>
      <c r="H10" s="182"/>
      <c r="I10" s="54"/>
      <c r="J10" s="537"/>
      <c r="K10" s="537"/>
      <c r="L10" s="537"/>
      <c r="M10" s="537"/>
      <c r="N10" s="537"/>
      <c r="O10" s="537"/>
    </row>
    <row r="11" spans="1:16">
      <c r="A11" s="31" t="s">
        <v>148</v>
      </c>
      <c r="B11" s="148">
        <f>I83</f>
        <v>3981.68</v>
      </c>
      <c r="C11" s="371">
        <f>'2025. JLP(R)FP-Ril  razrada'!H23</f>
        <v>3981.68</v>
      </c>
      <c r="D11" s="371">
        <f>'2026. JLP(R)FP-Ril  razrada '!H23</f>
        <v>3981.68</v>
      </c>
      <c r="E11" s="16"/>
      <c r="F11" s="121"/>
      <c r="G11" s="121"/>
      <c r="H11" s="16"/>
      <c r="I11" s="16"/>
      <c r="J11" s="16"/>
      <c r="K11" s="16"/>
    </row>
    <row r="12" spans="1:16">
      <c r="A12" s="31" t="s">
        <v>188</v>
      </c>
      <c r="B12" s="148">
        <f>H83</f>
        <v>68193.440000000002</v>
      </c>
      <c r="C12" s="371">
        <f>'2025. JLP(R)FP-Ril  razrada'!G23</f>
        <v>47175.069999999992</v>
      </c>
      <c r="D12" s="371">
        <f>'2026. JLP(R)FP-Ril  razrada '!G23</f>
        <v>47249.67</v>
      </c>
      <c r="E12" s="16"/>
      <c r="F12" s="121"/>
      <c r="G12" s="121"/>
      <c r="H12" s="16"/>
      <c r="I12" s="16"/>
      <c r="J12" s="16"/>
      <c r="K12" s="16"/>
    </row>
    <row r="13" spans="1:16" ht="36.75">
      <c r="A13" s="103" t="s">
        <v>94</v>
      </c>
      <c r="B13" s="148">
        <f>G83</f>
        <v>6636.1399999999994</v>
      </c>
      <c r="C13" s="371">
        <v>0</v>
      </c>
      <c r="D13" s="371">
        <v>0</v>
      </c>
      <c r="E13" s="16"/>
      <c r="F13" s="121"/>
      <c r="G13" s="121"/>
      <c r="H13" s="16"/>
      <c r="I13" s="16"/>
      <c r="J13" s="16"/>
      <c r="K13" s="16"/>
    </row>
    <row r="14" spans="1:16">
      <c r="A14" s="32" t="s">
        <v>15</v>
      </c>
      <c r="B14" s="60">
        <f>B8+B9+B10+B11+B12+B13</f>
        <v>254121.67999999993</v>
      </c>
      <c r="C14" s="60">
        <f>C13+C12+C11+C10+C9+C8</f>
        <v>219417.03000000003</v>
      </c>
      <c r="D14" s="60">
        <f>D13+D12+D11+D10+D9+D8</f>
        <v>220006.23</v>
      </c>
      <c r="E14" s="16"/>
      <c r="F14" s="21"/>
      <c r="G14" s="21"/>
      <c r="H14" s="16"/>
      <c r="I14" s="16"/>
      <c r="J14" s="16"/>
      <c r="K14" s="16"/>
    </row>
    <row r="15" spans="1:16" ht="30.75" customHeight="1">
      <c r="J15" s="16"/>
      <c r="K15" s="16"/>
    </row>
    <row r="16" spans="1:16" ht="30.75" customHeight="1">
      <c r="J16" s="16"/>
      <c r="K16" s="16"/>
    </row>
    <row r="17" spans="1:30" ht="30.75" customHeight="1">
      <c r="J17" s="16"/>
      <c r="K17" s="16"/>
    </row>
    <row r="18" spans="1:30" ht="30.75" customHeight="1">
      <c r="J18" s="16"/>
      <c r="K18" s="16"/>
    </row>
    <row r="19" spans="1:30" ht="30.75" customHeight="1">
      <c r="J19" s="16"/>
      <c r="K19" s="16"/>
    </row>
    <row r="20" spans="1:30" ht="30.75" customHeight="1">
      <c r="J20" s="16"/>
      <c r="K20" s="16"/>
    </row>
    <row r="21" spans="1:30">
      <c r="A21" s="22"/>
      <c r="B21" s="22"/>
      <c r="C21" s="22"/>
      <c r="D21" s="281"/>
      <c r="E21" s="22"/>
      <c r="F21" s="22"/>
      <c r="G21" s="22"/>
      <c r="H21" s="22"/>
      <c r="I21" s="22"/>
      <c r="J21" s="22"/>
      <c r="K21" s="22"/>
    </row>
    <row r="22" spans="1:30">
      <c r="A22" s="22"/>
      <c r="B22" s="22"/>
      <c r="C22" s="22"/>
      <c r="D22" s="281"/>
      <c r="E22" s="22"/>
      <c r="F22" s="22"/>
      <c r="G22" s="22"/>
      <c r="H22" s="22"/>
      <c r="I22" s="22"/>
      <c r="J22" s="22"/>
      <c r="K22" s="22"/>
    </row>
    <row r="23" spans="1:30">
      <c r="A23" s="22"/>
      <c r="B23" s="22"/>
      <c r="C23" s="22"/>
      <c r="D23" s="281"/>
      <c r="E23" s="22"/>
      <c r="F23" s="22"/>
      <c r="G23" s="22"/>
      <c r="H23" s="22"/>
      <c r="I23" s="22"/>
      <c r="J23" s="22"/>
      <c r="K23" s="22"/>
    </row>
    <row r="24" spans="1:30">
      <c r="A24" s="22"/>
      <c r="B24" s="22"/>
      <c r="C24" s="22"/>
      <c r="D24" s="281"/>
      <c r="E24" s="22"/>
      <c r="F24" s="22"/>
      <c r="G24" s="22"/>
      <c r="H24" s="22"/>
      <c r="I24" s="22"/>
      <c r="J24" s="22"/>
      <c r="K24" s="22"/>
    </row>
    <row r="25" spans="1:30">
      <c r="A25" s="22"/>
      <c r="B25" s="22"/>
      <c r="C25" s="22"/>
      <c r="D25" s="281"/>
      <c r="E25" s="22"/>
      <c r="F25" s="22"/>
      <c r="G25" s="22"/>
      <c r="H25" s="22"/>
      <c r="I25" s="22"/>
      <c r="J25" s="22"/>
      <c r="K25" s="22"/>
    </row>
    <row r="26" spans="1:30">
      <c r="A26" s="23"/>
      <c r="B26" s="20"/>
      <c r="C26" s="16"/>
      <c r="D26" s="285"/>
      <c r="E26" s="16"/>
      <c r="F26" s="16"/>
      <c r="G26" s="16"/>
      <c r="H26" s="16"/>
      <c r="I26" s="16"/>
      <c r="J26" s="16"/>
      <c r="K26" s="16"/>
    </row>
    <row r="27" spans="1:30">
      <c r="A27" s="24"/>
      <c r="B27" s="24"/>
      <c r="C27" s="24"/>
      <c r="D27" s="287"/>
      <c r="E27" s="24"/>
      <c r="F27" s="24"/>
      <c r="G27" s="24"/>
      <c r="H27" s="24"/>
      <c r="I27" s="24"/>
      <c r="J27" s="24"/>
      <c r="K27" s="24"/>
      <c r="L27" s="9"/>
      <c r="M27" s="9"/>
      <c r="N27" s="9"/>
      <c r="O27" s="1"/>
    </row>
    <row r="28" spans="1:30" ht="8.25" customHeight="1">
      <c r="A28" s="2"/>
      <c r="B28" s="2"/>
      <c r="C28" s="2"/>
      <c r="D28" s="282"/>
      <c r="E28" s="34"/>
      <c r="F28" s="34"/>
      <c r="G28" s="34"/>
      <c r="H28" s="34"/>
      <c r="I28" s="34"/>
      <c r="J28" s="34"/>
      <c r="K28" s="34"/>
      <c r="L28" s="35"/>
      <c r="M28" s="35"/>
      <c r="N28" s="35"/>
      <c r="O28" s="35"/>
    </row>
    <row r="29" spans="1:30" ht="9.75" customHeight="1">
      <c r="A29" s="2"/>
      <c r="B29" s="2"/>
      <c r="C29" s="2"/>
      <c r="D29" s="283"/>
      <c r="E29" s="2"/>
      <c r="F29" s="2"/>
      <c r="G29" s="2"/>
      <c r="H29" s="2"/>
      <c r="I29" s="2"/>
      <c r="J29" s="2"/>
      <c r="K29" s="2"/>
      <c r="L29" s="1"/>
      <c r="M29" s="1"/>
      <c r="N29" s="1"/>
      <c r="O29" s="33"/>
    </row>
    <row r="30" spans="1:30" s="8" customFormat="1" ht="21.75" customHeight="1" thickBot="1">
      <c r="A30" s="49" t="s">
        <v>16</v>
      </c>
      <c r="B30" s="44"/>
      <c r="C30" s="47"/>
      <c r="D30" s="47" t="s">
        <v>184</v>
      </c>
      <c r="E30" s="362"/>
      <c r="F30" s="50"/>
      <c r="G30" s="50"/>
      <c r="H30" s="47"/>
      <c r="I30" s="47"/>
      <c r="J30" s="51"/>
      <c r="K30" s="51"/>
      <c r="L30" s="51"/>
      <c r="M30" s="51"/>
      <c r="N30" s="51"/>
      <c r="O30" s="364" t="s">
        <v>157</v>
      </c>
      <c r="P30" s="292"/>
      <c r="Q30" s="543"/>
      <c r="R30" s="543"/>
      <c r="S30" s="543"/>
      <c r="T30" s="543"/>
      <c r="U30" s="543"/>
      <c r="V30" s="543"/>
      <c r="W30" s="543"/>
      <c r="X30" s="543"/>
      <c r="Y30" s="543"/>
      <c r="Z30" s="543"/>
      <c r="AA30" s="543"/>
      <c r="AB30" s="543"/>
      <c r="AC30" s="543"/>
      <c r="AD30" s="543"/>
    </row>
    <row r="31" spans="1:30" s="122" customFormat="1" ht="90" customHeight="1">
      <c r="A31" s="232" t="s">
        <v>17</v>
      </c>
      <c r="B31" s="233" t="s">
        <v>0</v>
      </c>
      <c r="C31" s="231" t="s">
        <v>217</v>
      </c>
      <c r="D31" s="231" t="s">
        <v>165</v>
      </c>
      <c r="E31" s="231" t="s">
        <v>146</v>
      </c>
      <c r="F31" s="231" t="s">
        <v>155</v>
      </c>
      <c r="G31" s="230" t="s">
        <v>133</v>
      </c>
      <c r="H31" s="231" t="s">
        <v>171</v>
      </c>
      <c r="I31" s="231" t="s">
        <v>156</v>
      </c>
      <c r="J31" s="231" t="s">
        <v>10</v>
      </c>
      <c r="K31" s="231" t="s">
        <v>25</v>
      </c>
      <c r="L31" s="231" t="s">
        <v>166</v>
      </c>
      <c r="M31" s="289" t="s">
        <v>167</v>
      </c>
      <c r="N31" s="370" t="s">
        <v>218</v>
      </c>
      <c r="O31" s="289" t="s">
        <v>219</v>
      </c>
      <c r="P31" s="293"/>
      <c r="Q31" s="348"/>
      <c r="R31" s="348"/>
      <c r="S31" s="348"/>
      <c r="T31" s="348"/>
      <c r="U31" s="348"/>
      <c r="V31" s="348"/>
      <c r="W31" s="348"/>
      <c r="X31" s="348"/>
      <c r="Y31" s="348"/>
      <c r="Z31" s="348"/>
      <c r="AA31" s="349"/>
      <c r="AB31" s="348"/>
      <c r="AC31" s="349"/>
      <c r="AD31" s="350"/>
    </row>
    <row r="32" spans="1:30" s="122" customFormat="1" ht="30" customHeight="1">
      <c r="A32" s="299">
        <v>3</v>
      </c>
      <c r="B32" s="300"/>
      <c r="C32" s="284">
        <f>C33+C40+C70</f>
        <v>177748.30000000002</v>
      </c>
      <c r="D32" s="284">
        <f t="shared" ref="D32:O32" si="0">D33+D40+D70</f>
        <v>147167.22</v>
      </c>
      <c r="E32" s="284">
        <f t="shared" si="0"/>
        <v>26.55</v>
      </c>
      <c r="F32" s="284">
        <f>F33+F40+F70</f>
        <v>4513.8600000000006</v>
      </c>
      <c r="G32" s="284">
        <f t="shared" si="0"/>
        <v>0</v>
      </c>
      <c r="H32" s="284">
        <f t="shared" si="0"/>
        <v>26040.67</v>
      </c>
      <c r="I32" s="284">
        <f t="shared" si="0"/>
        <v>0</v>
      </c>
      <c r="J32" s="284">
        <f t="shared" si="0"/>
        <v>0</v>
      </c>
      <c r="K32" s="284">
        <f t="shared" si="0"/>
        <v>0</v>
      </c>
      <c r="L32" s="284">
        <f t="shared" si="0"/>
        <v>178936.58</v>
      </c>
      <c r="M32" s="284">
        <f t="shared" si="0"/>
        <v>147462.61000000002</v>
      </c>
      <c r="N32" s="284">
        <f t="shared" si="0"/>
        <v>179525.78</v>
      </c>
      <c r="O32" s="284">
        <f t="shared" si="0"/>
        <v>147977.21</v>
      </c>
      <c r="P32" s="293"/>
      <c r="Q32" s="277"/>
      <c r="R32" s="277"/>
      <c r="S32" s="277"/>
      <c r="T32" s="277"/>
      <c r="U32" s="277"/>
      <c r="V32" s="277"/>
      <c r="W32" s="277"/>
      <c r="X32" s="277"/>
      <c r="Y32" s="277"/>
      <c r="Z32" s="277"/>
      <c r="AA32" s="277"/>
      <c r="AB32" s="277"/>
      <c r="AC32" s="277"/>
      <c r="AD32" s="277"/>
    </row>
    <row r="33" spans="1:30" ht="14.25" customHeight="1" thickBot="1">
      <c r="A33" s="25">
        <v>31</v>
      </c>
      <c r="B33" s="25" t="s">
        <v>7</v>
      </c>
      <c r="C33" s="304">
        <f>C34+C36+C38</f>
        <v>142742.98000000001</v>
      </c>
      <c r="D33" s="304">
        <f>D34+D36+D39</f>
        <v>122019.9</v>
      </c>
      <c r="E33" s="304">
        <f>E34+E36+E39</f>
        <v>0</v>
      </c>
      <c r="F33" s="304">
        <f t="shared" ref="F33:K33" si="1">F34+F36+F38</f>
        <v>0</v>
      </c>
      <c r="G33" s="304"/>
      <c r="H33" s="304">
        <f t="shared" si="1"/>
        <v>20723.080000000002</v>
      </c>
      <c r="I33" s="304">
        <f t="shared" si="1"/>
        <v>0</v>
      </c>
      <c r="J33" s="304">
        <f t="shared" si="1"/>
        <v>0</v>
      </c>
      <c r="K33" s="304">
        <f t="shared" si="1"/>
        <v>0</v>
      </c>
      <c r="L33" s="304">
        <f>L34+L36+L39</f>
        <v>143533.09</v>
      </c>
      <c r="M33" s="304">
        <f>M34+M36+M39</f>
        <v>122325.29000000001</v>
      </c>
      <c r="N33" s="304">
        <f>N34+N36+N39</f>
        <v>144122.29</v>
      </c>
      <c r="O33" s="304">
        <f>O34+O36+O39</f>
        <v>122829.89000000001</v>
      </c>
      <c r="Q33" s="277"/>
      <c r="R33" s="277"/>
      <c r="S33" s="277"/>
      <c r="T33" s="277"/>
      <c r="U33" s="277"/>
      <c r="V33" s="277"/>
      <c r="W33" s="277"/>
      <c r="X33" s="277"/>
      <c r="Y33" s="277"/>
      <c r="Z33" s="277"/>
      <c r="AA33" s="277"/>
      <c r="AB33" s="277"/>
      <c r="AC33" s="277"/>
      <c r="AD33" s="277"/>
    </row>
    <row r="34" spans="1:30" s="124" customFormat="1" ht="14.25" customHeight="1">
      <c r="A34" s="123">
        <v>311</v>
      </c>
      <c r="B34" s="123" t="s">
        <v>21</v>
      </c>
      <c r="C34" s="305">
        <f>C35</f>
        <v>112639.8</v>
      </c>
      <c r="D34" s="392">
        <f>D35</f>
        <v>95452.56</v>
      </c>
      <c r="E34" s="392">
        <f t="shared" ref="E34:K34" si="2">E35+E36</f>
        <v>0</v>
      </c>
      <c r="F34" s="392">
        <f t="shared" si="2"/>
        <v>0</v>
      </c>
      <c r="G34" s="392">
        <f t="shared" si="2"/>
        <v>0</v>
      </c>
      <c r="H34" s="392">
        <f>H35</f>
        <v>17187.240000000002</v>
      </c>
      <c r="I34" s="392">
        <f t="shared" si="2"/>
        <v>0</v>
      </c>
      <c r="J34" s="392">
        <f t="shared" si="2"/>
        <v>0</v>
      </c>
      <c r="K34" s="392">
        <f t="shared" si="2"/>
        <v>0</v>
      </c>
      <c r="L34" s="305">
        <f>L35</f>
        <v>113145.48</v>
      </c>
      <c r="M34" s="305">
        <f>M35</f>
        <v>95885.52</v>
      </c>
      <c r="N34" s="305">
        <f>N35</f>
        <v>113651.16</v>
      </c>
      <c r="O34" s="305">
        <f>O35</f>
        <v>96318.6</v>
      </c>
      <c r="P34" s="294"/>
      <c r="Q34" s="277"/>
      <c r="R34" s="277"/>
      <c r="S34" s="277"/>
      <c r="T34" s="277"/>
      <c r="U34" s="277"/>
      <c r="V34" s="277"/>
      <c r="W34" s="277"/>
      <c r="X34" s="277"/>
      <c r="Y34" s="277"/>
      <c r="Z34" s="277"/>
      <c r="AA34" s="277"/>
      <c r="AB34" s="277"/>
      <c r="AC34" s="277"/>
      <c r="AD34" s="277"/>
    </row>
    <row r="35" spans="1:30" ht="14.25" customHeight="1">
      <c r="A35" s="26">
        <v>3111</v>
      </c>
      <c r="B35" s="26" t="s">
        <v>52</v>
      </c>
      <c r="C35" s="307">
        <f>SUM(D35:K35)</f>
        <v>112639.8</v>
      </c>
      <c r="D35" s="308">
        <v>95452.56</v>
      </c>
      <c r="E35" s="308"/>
      <c r="F35" s="308"/>
      <c r="G35" s="308"/>
      <c r="H35" s="308">
        <v>17187.240000000002</v>
      </c>
      <c r="I35" s="308"/>
      <c r="J35" s="308"/>
      <c r="K35" s="308"/>
      <c r="L35" s="368">
        <v>113145.48</v>
      </c>
      <c r="M35" s="309">
        <v>95885.52</v>
      </c>
      <c r="N35" s="369">
        <v>113651.16</v>
      </c>
      <c r="O35" s="310">
        <v>96318.6</v>
      </c>
      <c r="Q35" s="277"/>
      <c r="R35" s="277"/>
      <c r="S35" s="277"/>
      <c r="T35" s="277"/>
      <c r="U35" s="277"/>
      <c r="V35" s="277"/>
      <c r="W35" s="277"/>
      <c r="X35" s="277"/>
      <c r="Y35" s="277"/>
      <c r="Z35" s="277"/>
      <c r="AA35" s="277"/>
      <c r="AB35" s="277"/>
      <c r="AC35" s="277"/>
      <c r="AD35" s="277"/>
    </row>
    <row r="36" spans="1:30" s="124" customFormat="1" ht="15" customHeight="1">
      <c r="A36" s="125">
        <v>312</v>
      </c>
      <c r="B36" s="125" t="s">
        <v>19</v>
      </c>
      <c r="C36" s="311">
        <f>SUM(D36:K36)</f>
        <v>11517.7</v>
      </c>
      <c r="D36" s="311">
        <f>D37</f>
        <v>10817.7</v>
      </c>
      <c r="E36" s="311">
        <f>E37</f>
        <v>0</v>
      </c>
      <c r="F36" s="306">
        <f t="shared" ref="F36:K36" si="3">F37+F38</f>
        <v>0</v>
      </c>
      <c r="G36" s="306">
        <f t="shared" si="3"/>
        <v>0</v>
      </c>
      <c r="H36" s="306">
        <f>H37</f>
        <v>700</v>
      </c>
      <c r="I36" s="306">
        <f t="shared" si="3"/>
        <v>0</v>
      </c>
      <c r="J36" s="306">
        <f t="shared" si="3"/>
        <v>0</v>
      </c>
      <c r="K36" s="306">
        <f t="shared" si="3"/>
        <v>0</v>
      </c>
      <c r="L36" s="391">
        <f>L37</f>
        <v>11718.61</v>
      </c>
      <c r="M36" s="391">
        <f>M37</f>
        <v>10618.61</v>
      </c>
      <c r="N36" s="391">
        <f>N37</f>
        <v>11718.61</v>
      </c>
      <c r="O36" s="391">
        <f>O37</f>
        <v>10618.61</v>
      </c>
      <c r="P36" s="294"/>
      <c r="Q36" s="277"/>
      <c r="R36" s="277"/>
      <c r="S36" s="277"/>
      <c r="T36" s="277"/>
      <c r="U36" s="277"/>
      <c r="V36" s="277"/>
      <c r="W36" s="277"/>
      <c r="X36" s="277"/>
      <c r="Y36" s="277"/>
      <c r="Z36" s="277"/>
      <c r="AA36" s="277"/>
      <c r="AB36" s="277"/>
      <c r="AC36" s="277"/>
      <c r="AD36" s="277"/>
    </row>
    <row r="37" spans="1:30" ht="15" customHeight="1">
      <c r="A37" s="55">
        <v>3121</v>
      </c>
      <c r="B37" s="55" t="s">
        <v>19</v>
      </c>
      <c r="C37" s="307">
        <f>SUM(D37:K37)</f>
        <v>11517.7</v>
      </c>
      <c r="D37" s="307">
        <v>10817.7</v>
      </c>
      <c r="E37" s="307"/>
      <c r="F37" s="307"/>
      <c r="G37" s="307"/>
      <c r="H37" s="307">
        <v>700</v>
      </c>
      <c r="I37" s="307"/>
      <c r="J37" s="307"/>
      <c r="K37" s="307"/>
      <c r="L37" s="368">
        <v>11718.61</v>
      </c>
      <c r="M37" s="312">
        <v>10618.61</v>
      </c>
      <c r="N37" s="369">
        <v>11718.61</v>
      </c>
      <c r="O37" s="310">
        <v>10618.61</v>
      </c>
      <c r="Q37" s="277"/>
      <c r="R37" s="277"/>
      <c r="S37" s="277"/>
      <c r="T37" s="277"/>
      <c r="U37" s="277"/>
      <c r="V37" s="277"/>
      <c r="W37" s="277"/>
      <c r="X37" s="277"/>
      <c r="Y37" s="277"/>
      <c r="Z37" s="277"/>
      <c r="AA37" s="277"/>
      <c r="AB37" s="277"/>
      <c r="AC37" s="277"/>
      <c r="AD37" s="277"/>
    </row>
    <row r="38" spans="1:30" s="124" customFormat="1" ht="15" customHeight="1">
      <c r="A38" s="126">
        <v>313</v>
      </c>
      <c r="B38" s="126" t="s">
        <v>27</v>
      </c>
      <c r="C38" s="306">
        <f>C39</f>
        <v>18585.48</v>
      </c>
      <c r="D38" s="306">
        <f>D39</f>
        <v>15749.64</v>
      </c>
      <c r="E38" s="306">
        <f>E39</f>
        <v>0</v>
      </c>
      <c r="F38" s="306">
        <f t="shared" ref="F38:K38" si="4">SUM(F39:F39)</f>
        <v>0</v>
      </c>
      <c r="G38" s="306">
        <f t="shared" si="4"/>
        <v>0</v>
      </c>
      <c r="H38" s="306">
        <f t="shared" si="4"/>
        <v>2835.84</v>
      </c>
      <c r="I38" s="306">
        <f t="shared" si="4"/>
        <v>0</v>
      </c>
      <c r="J38" s="306">
        <f t="shared" si="4"/>
        <v>0</v>
      </c>
      <c r="K38" s="306">
        <f t="shared" si="4"/>
        <v>0</v>
      </c>
      <c r="L38" s="306">
        <f>L39</f>
        <v>18669</v>
      </c>
      <c r="M38" s="306">
        <f>M39</f>
        <v>15821.16</v>
      </c>
      <c r="N38" s="306">
        <f>N39</f>
        <v>18752.52</v>
      </c>
      <c r="O38" s="306">
        <f>O39</f>
        <v>15892.68</v>
      </c>
      <c r="P38" s="294"/>
      <c r="Q38" s="277"/>
      <c r="R38" s="277"/>
      <c r="S38" s="277"/>
      <c r="T38" s="277"/>
      <c r="U38" s="277"/>
      <c r="V38" s="277"/>
      <c r="W38" s="277"/>
      <c r="X38" s="277"/>
      <c r="Y38" s="277"/>
      <c r="Z38" s="277"/>
      <c r="AA38" s="277"/>
      <c r="AB38" s="277"/>
      <c r="AC38" s="277"/>
      <c r="AD38" s="277"/>
    </row>
    <row r="39" spans="1:30" ht="15" customHeight="1">
      <c r="A39" s="55">
        <v>3132</v>
      </c>
      <c r="B39" s="55" t="s">
        <v>158</v>
      </c>
      <c r="C39" s="307">
        <f>SUM(D39:K39)</f>
        <v>18585.48</v>
      </c>
      <c r="D39" s="307">
        <v>15749.64</v>
      </c>
      <c r="E39" s="307"/>
      <c r="F39" s="307"/>
      <c r="G39" s="307"/>
      <c r="H39" s="307">
        <v>2835.84</v>
      </c>
      <c r="I39" s="307"/>
      <c r="J39" s="307"/>
      <c r="K39" s="307"/>
      <c r="L39" s="313">
        <v>18669</v>
      </c>
      <c r="M39" s="310">
        <v>15821.16</v>
      </c>
      <c r="N39" s="310">
        <v>18752.52</v>
      </c>
      <c r="O39" s="310">
        <v>15892.68</v>
      </c>
      <c r="Q39" s="277"/>
      <c r="R39" s="277"/>
      <c r="S39" s="277"/>
      <c r="T39" s="277"/>
      <c r="U39" s="277"/>
      <c r="V39" s="277"/>
      <c r="W39" s="277"/>
      <c r="X39" s="277"/>
      <c r="Y39" s="277"/>
      <c r="Z39" s="277"/>
      <c r="AA39" s="277"/>
      <c r="AB39" s="277"/>
      <c r="AC39" s="277"/>
      <c r="AD39" s="277"/>
    </row>
    <row r="40" spans="1:30" ht="14.25" customHeight="1" thickBot="1">
      <c r="A40" s="25">
        <v>32</v>
      </c>
      <c r="B40" s="25" t="s">
        <v>20</v>
      </c>
      <c r="C40" s="304">
        <f>C41+C46+C52+C62+C64</f>
        <v>33751.089999999997</v>
      </c>
      <c r="D40" s="304">
        <f>D41+D46+D52+D64+D62</f>
        <v>24350.979999999996</v>
      </c>
      <c r="E40" s="304">
        <f>E41+E46+E52+E64+E62</f>
        <v>0</v>
      </c>
      <c r="F40" s="304">
        <f>F46+F52+F62+F64+F41</f>
        <v>4314.7800000000007</v>
      </c>
      <c r="G40" s="304">
        <f>G46+G52+G62+G64+G41</f>
        <v>0</v>
      </c>
      <c r="H40" s="304">
        <f t="shared" ref="H40:O40" si="5">H41+H46+H52+H62+H64</f>
        <v>5085.329999999999</v>
      </c>
      <c r="I40" s="304">
        <f t="shared" si="5"/>
        <v>0</v>
      </c>
      <c r="J40" s="304">
        <f t="shared" si="5"/>
        <v>0</v>
      </c>
      <c r="K40" s="304">
        <f t="shared" si="5"/>
        <v>0</v>
      </c>
      <c r="L40" s="304">
        <f t="shared" si="5"/>
        <v>34149.259999999995</v>
      </c>
      <c r="M40" s="304">
        <f t="shared" si="5"/>
        <v>24340.979999999996</v>
      </c>
      <c r="N40" s="304">
        <f t="shared" si="5"/>
        <v>34149.259999999995</v>
      </c>
      <c r="O40" s="304">
        <f t="shared" si="5"/>
        <v>24350.979999999996</v>
      </c>
      <c r="Q40" s="277"/>
      <c r="R40" s="277"/>
      <c r="S40" s="277"/>
      <c r="T40" s="277"/>
      <c r="U40" s="277"/>
      <c r="V40" s="277"/>
      <c r="W40" s="277"/>
      <c r="X40" s="277"/>
      <c r="Y40" s="277"/>
      <c r="Z40" s="277"/>
      <c r="AA40" s="277"/>
      <c r="AB40" s="277"/>
      <c r="AC40" s="277"/>
      <c r="AD40" s="277"/>
    </row>
    <row r="41" spans="1:30" s="124" customFormat="1" ht="27" customHeight="1">
      <c r="A41" s="123">
        <v>321</v>
      </c>
      <c r="B41" s="128" t="s">
        <v>50</v>
      </c>
      <c r="C41" s="305">
        <f t="shared" ref="C41:C50" si="6">SUM(D41:K41)</f>
        <v>8492.68</v>
      </c>
      <c r="D41" s="305">
        <f t="shared" ref="D41:K41" si="7">SUM(D42:D45)</f>
        <v>5796.34</v>
      </c>
      <c r="E41" s="305">
        <f t="shared" si="7"/>
        <v>0</v>
      </c>
      <c r="F41" s="305">
        <f t="shared" si="7"/>
        <v>398.16999999999996</v>
      </c>
      <c r="G41" s="305">
        <f>SUM(G42:G45)</f>
        <v>0</v>
      </c>
      <c r="H41" s="305">
        <f t="shared" si="7"/>
        <v>2298.1699999999996</v>
      </c>
      <c r="I41" s="305">
        <f t="shared" si="7"/>
        <v>0</v>
      </c>
      <c r="J41" s="305">
        <f t="shared" si="7"/>
        <v>0</v>
      </c>
      <c r="K41" s="305">
        <f t="shared" si="7"/>
        <v>0</v>
      </c>
      <c r="L41" s="305">
        <f>L42+L43+L44+L45</f>
        <v>8492.68</v>
      </c>
      <c r="M41" s="305">
        <f>SUM(M42:M45)</f>
        <v>5786.34</v>
      </c>
      <c r="N41" s="305">
        <f>N42+N43+N44+N45</f>
        <v>8492.68</v>
      </c>
      <c r="O41" s="305">
        <f>O42+O43+O44+O45</f>
        <v>5796.34</v>
      </c>
      <c r="P41" s="294"/>
      <c r="Q41" s="277"/>
      <c r="R41" s="277"/>
      <c r="S41" s="277"/>
      <c r="T41" s="277"/>
      <c r="U41" s="277"/>
      <c r="V41" s="277"/>
      <c r="W41" s="277"/>
      <c r="X41" s="277"/>
      <c r="Y41" s="277"/>
      <c r="Z41" s="277"/>
      <c r="AA41" s="277"/>
      <c r="AB41" s="277"/>
      <c r="AC41" s="277"/>
      <c r="AD41" s="277"/>
    </row>
    <row r="42" spans="1:30" ht="15.75" customHeight="1">
      <c r="A42" s="26">
        <v>3211</v>
      </c>
      <c r="B42" s="36" t="s">
        <v>53</v>
      </c>
      <c r="C42" s="313">
        <f t="shared" si="6"/>
        <v>929.06</v>
      </c>
      <c r="D42" s="313">
        <v>530.89</v>
      </c>
      <c r="E42" s="313"/>
      <c r="F42" s="313">
        <v>132.72</v>
      </c>
      <c r="G42" s="313"/>
      <c r="H42" s="313">
        <v>265.45</v>
      </c>
      <c r="I42" s="313"/>
      <c r="J42" s="313"/>
      <c r="K42" s="313"/>
      <c r="L42" s="313">
        <v>929.06</v>
      </c>
      <c r="M42" s="313">
        <v>530.89</v>
      </c>
      <c r="N42" s="313">
        <v>929.06</v>
      </c>
      <c r="O42" s="313">
        <v>530.89</v>
      </c>
      <c r="Q42" s="277"/>
      <c r="R42" s="277"/>
      <c r="S42" s="277"/>
      <c r="T42" s="277"/>
      <c r="U42" s="277"/>
      <c r="V42" s="277"/>
      <c r="W42" s="277"/>
      <c r="X42" s="277"/>
      <c r="Y42" s="277"/>
      <c r="Z42" s="277"/>
      <c r="AA42" s="277"/>
      <c r="AB42" s="277"/>
      <c r="AC42" s="277"/>
      <c r="AD42" s="277"/>
    </row>
    <row r="43" spans="1:30" ht="15" customHeight="1">
      <c r="A43" s="26">
        <v>3212</v>
      </c>
      <c r="B43" s="36" t="s">
        <v>54</v>
      </c>
      <c r="C43" s="313">
        <f t="shared" si="6"/>
        <v>6900</v>
      </c>
      <c r="D43" s="313">
        <v>5000</v>
      </c>
      <c r="E43" s="313"/>
      <c r="F43" s="367"/>
      <c r="G43" s="313"/>
      <c r="H43" s="313">
        <v>1900</v>
      </c>
      <c r="I43" s="313"/>
      <c r="J43" s="313"/>
      <c r="K43" s="313"/>
      <c r="L43" s="313">
        <v>6900</v>
      </c>
      <c r="M43" s="310">
        <v>5000</v>
      </c>
      <c r="N43" s="310">
        <v>6900</v>
      </c>
      <c r="O43" s="310">
        <v>5000</v>
      </c>
      <c r="Q43" s="277"/>
      <c r="R43" s="277"/>
      <c r="S43" s="277"/>
      <c r="T43" s="277"/>
      <c r="U43" s="277"/>
      <c r="V43" s="277"/>
      <c r="W43" s="277"/>
      <c r="X43" s="277"/>
      <c r="Y43" s="277"/>
      <c r="Z43" s="277"/>
      <c r="AA43" s="277"/>
      <c r="AB43" s="277"/>
      <c r="AC43" s="277"/>
      <c r="AD43" s="277"/>
    </row>
    <row r="44" spans="1:30" ht="13.5" customHeight="1">
      <c r="A44" s="26">
        <v>3213</v>
      </c>
      <c r="B44" s="36" t="s">
        <v>55</v>
      </c>
      <c r="C44" s="313">
        <f t="shared" si="6"/>
        <v>663.62</v>
      </c>
      <c r="D44" s="313">
        <v>265.45</v>
      </c>
      <c r="E44" s="313"/>
      <c r="F44" s="313">
        <v>265.45</v>
      </c>
      <c r="G44" s="313"/>
      <c r="H44" s="313">
        <v>132.72</v>
      </c>
      <c r="I44" s="313"/>
      <c r="J44" s="313"/>
      <c r="K44" s="313"/>
      <c r="L44" s="313">
        <v>663.62</v>
      </c>
      <c r="M44" s="313">
        <v>255.45</v>
      </c>
      <c r="N44" s="313">
        <v>663.62</v>
      </c>
      <c r="O44" s="313">
        <v>265.45</v>
      </c>
      <c r="Q44" s="277"/>
      <c r="R44" s="277"/>
      <c r="S44" s="277"/>
      <c r="T44" s="277"/>
      <c r="U44" s="277"/>
      <c r="V44" s="277"/>
      <c r="W44" s="277"/>
      <c r="X44" s="277"/>
      <c r="Y44" s="277"/>
      <c r="Z44" s="277"/>
      <c r="AA44" s="277"/>
      <c r="AB44" s="277"/>
      <c r="AC44" s="277"/>
      <c r="AD44" s="277"/>
    </row>
    <row r="45" spans="1:30" ht="27" customHeight="1">
      <c r="A45" s="26">
        <v>3214</v>
      </c>
      <c r="B45" s="36" t="s">
        <v>159</v>
      </c>
      <c r="C45" s="313">
        <f t="shared" si="6"/>
        <v>0</v>
      </c>
      <c r="D45" s="313"/>
      <c r="E45" s="313"/>
      <c r="F45" s="313"/>
      <c r="G45" s="313"/>
      <c r="H45" s="313"/>
      <c r="I45" s="313"/>
      <c r="J45" s="313"/>
      <c r="K45" s="313"/>
      <c r="L45" s="313"/>
      <c r="M45" s="313"/>
      <c r="N45" s="313"/>
      <c r="O45" s="313"/>
      <c r="Q45" s="277"/>
      <c r="R45" s="277"/>
      <c r="S45" s="277"/>
      <c r="T45" s="277"/>
      <c r="U45" s="277"/>
      <c r="V45" s="277"/>
      <c r="W45" s="277"/>
      <c r="X45" s="277"/>
      <c r="Y45" s="277"/>
      <c r="Z45" s="277"/>
      <c r="AA45" s="277"/>
      <c r="AB45" s="277"/>
      <c r="AC45" s="277"/>
      <c r="AD45" s="277"/>
    </row>
    <row r="46" spans="1:30" s="124" customFormat="1" ht="26.25" customHeight="1">
      <c r="A46" s="125">
        <v>322</v>
      </c>
      <c r="B46" s="129" t="s">
        <v>3</v>
      </c>
      <c r="C46" s="311">
        <f t="shared" si="6"/>
        <v>8892.43</v>
      </c>
      <c r="D46" s="311">
        <f t="shared" ref="D46:O46" si="8">SUM(D47:D50)</f>
        <v>7167.03</v>
      </c>
      <c r="E46" s="311">
        <f t="shared" si="8"/>
        <v>0</v>
      </c>
      <c r="F46" s="311">
        <f t="shared" si="8"/>
        <v>1260.8800000000001</v>
      </c>
      <c r="G46" s="311">
        <f t="shared" si="8"/>
        <v>0</v>
      </c>
      <c r="H46" s="311">
        <f t="shared" si="8"/>
        <v>464.52</v>
      </c>
      <c r="I46" s="311">
        <f t="shared" si="8"/>
        <v>0</v>
      </c>
      <c r="J46" s="311">
        <f t="shared" si="8"/>
        <v>0</v>
      </c>
      <c r="K46" s="311">
        <f t="shared" si="8"/>
        <v>0</v>
      </c>
      <c r="L46" s="311">
        <f t="shared" si="8"/>
        <v>8892.43</v>
      </c>
      <c r="M46" s="311">
        <f t="shared" si="8"/>
        <v>7167.03</v>
      </c>
      <c r="N46" s="311">
        <f t="shared" si="8"/>
        <v>8892.43</v>
      </c>
      <c r="O46" s="311">
        <f t="shared" si="8"/>
        <v>7167.03</v>
      </c>
      <c r="P46" s="294"/>
      <c r="Q46" s="277"/>
      <c r="R46" s="277"/>
      <c r="S46" s="277"/>
      <c r="T46" s="277"/>
      <c r="U46" s="277"/>
      <c r="V46" s="277"/>
      <c r="W46" s="277"/>
      <c r="X46" s="277"/>
      <c r="Y46" s="277"/>
      <c r="Z46" s="277"/>
      <c r="AA46" s="277"/>
      <c r="AB46" s="277"/>
      <c r="AC46" s="277"/>
      <c r="AD46" s="277"/>
    </row>
    <row r="47" spans="1:30" ht="17.25" customHeight="1">
      <c r="A47" s="27">
        <v>3221</v>
      </c>
      <c r="B47" s="37" t="s">
        <v>56</v>
      </c>
      <c r="C47" s="313">
        <f t="shared" si="6"/>
        <v>2521.7299999999996</v>
      </c>
      <c r="D47" s="313">
        <v>2057.1999999999998</v>
      </c>
      <c r="E47" s="313"/>
      <c r="F47" s="313">
        <v>331.81</v>
      </c>
      <c r="G47" s="313"/>
      <c r="H47" s="313">
        <v>132.72</v>
      </c>
      <c r="I47" s="313"/>
      <c r="J47" s="313"/>
      <c r="K47" s="313"/>
      <c r="L47" s="313">
        <v>2521.73</v>
      </c>
      <c r="M47" s="313">
        <v>2057.1999999999998</v>
      </c>
      <c r="N47" s="313">
        <v>2521.73</v>
      </c>
      <c r="O47" s="313">
        <v>2057.1999999999998</v>
      </c>
      <c r="Q47" s="277"/>
      <c r="R47" s="277"/>
      <c r="S47" s="277"/>
      <c r="T47" s="277"/>
      <c r="U47" s="277"/>
      <c r="V47" s="277"/>
      <c r="W47" s="277"/>
      <c r="X47" s="277"/>
      <c r="Y47" s="277"/>
      <c r="Z47" s="277"/>
      <c r="AA47" s="277"/>
      <c r="AB47" s="277"/>
      <c r="AC47" s="277"/>
      <c r="AD47" s="277"/>
    </row>
    <row r="48" spans="1:30" ht="18" customHeight="1">
      <c r="A48" s="27">
        <v>3223</v>
      </c>
      <c r="B48" s="37" t="s">
        <v>160</v>
      </c>
      <c r="C48" s="313">
        <f t="shared" si="6"/>
        <v>4512.58</v>
      </c>
      <c r="D48" s="313">
        <v>4114.41</v>
      </c>
      <c r="E48" s="313"/>
      <c r="F48" s="313">
        <v>265.45</v>
      </c>
      <c r="G48" s="313"/>
      <c r="H48" s="313">
        <v>132.72</v>
      </c>
      <c r="I48" s="313"/>
      <c r="J48" s="313"/>
      <c r="K48" s="313"/>
      <c r="L48" s="313">
        <v>4512.58</v>
      </c>
      <c r="M48" s="313">
        <v>4114.41</v>
      </c>
      <c r="N48" s="313">
        <v>4512.58</v>
      </c>
      <c r="O48" s="313">
        <v>4114.41</v>
      </c>
      <c r="Q48" s="277"/>
      <c r="R48" s="277"/>
      <c r="S48" s="277"/>
      <c r="T48" s="277"/>
      <c r="U48" s="277"/>
      <c r="V48" s="277"/>
      <c r="W48" s="277"/>
      <c r="X48" s="277"/>
      <c r="Y48" s="277"/>
      <c r="Z48" s="277"/>
      <c r="AA48" s="277"/>
      <c r="AB48" s="277"/>
      <c r="AC48" s="277"/>
      <c r="AD48" s="277"/>
    </row>
    <row r="49" spans="1:30" ht="18" customHeight="1">
      <c r="A49" s="27">
        <v>3224</v>
      </c>
      <c r="B49" s="37" t="s">
        <v>57</v>
      </c>
      <c r="C49" s="313">
        <f t="shared" si="6"/>
        <v>597.25</v>
      </c>
      <c r="D49" s="313">
        <v>199.08</v>
      </c>
      <c r="E49" s="313"/>
      <c r="F49" s="313">
        <v>265.45</v>
      </c>
      <c r="G49" s="313"/>
      <c r="H49" s="313">
        <v>132.72</v>
      </c>
      <c r="I49" s="313"/>
      <c r="J49" s="313"/>
      <c r="K49" s="313"/>
      <c r="L49" s="313">
        <v>597.25</v>
      </c>
      <c r="M49" s="313">
        <v>199.08</v>
      </c>
      <c r="N49" s="313">
        <v>597.25</v>
      </c>
      <c r="O49" s="313">
        <v>199.08</v>
      </c>
      <c r="Q49" s="277"/>
      <c r="R49" s="277"/>
      <c r="S49" s="277"/>
      <c r="T49" s="277"/>
      <c r="U49" s="277"/>
      <c r="V49" s="277"/>
      <c r="W49" s="277"/>
      <c r="X49" s="277"/>
      <c r="Y49" s="277"/>
      <c r="Z49" s="277"/>
      <c r="AA49" s="277"/>
      <c r="AB49" s="277"/>
      <c r="AC49" s="277"/>
      <c r="AD49" s="277"/>
    </row>
    <row r="50" spans="1:30" ht="18" customHeight="1">
      <c r="A50" s="27">
        <v>3225</v>
      </c>
      <c r="B50" s="37" t="s">
        <v>58</v>
      </c>
      <c r="C50" s="313">
        <f t="shared" si="6"/>
        <v>1260.8699999999999</v>
      </c>
      <c r="D50" s="313">
        <v>796.34</v>
      </c>
      <c r="E50" s="313"/>
      <c r="F50" s="313">
        <v>398.17</v>
      </c>
      <c r="G50" s="313"/>
      <c r="H50" s="313">
        <v>66.36</v>
      </c>
      <c r="I50" s="313"/>
      <c r="J50" s="313"/>
      <c r="K50" s="313"/>
      <c r="L50" s="313">
        <v>1260.8699999999999</v>
      </c>
      <c r="M50" s="313">
        <v>796.34</v>
      </c>
      <c r="N50" s="313">
        <v>1260.8699999999999</v>
      </c>
      <c r="O50" s="313">
        <v>796.34</v>
      </c>
      <c r="Q50" s="277"/>
      <c r="R50" s="277"/>
      <c r="S50" s="277"/>
      <c r="T50" s="277"/>
      <c r="U50" s="277"/>
      <c r="V50" s="277"/>
      <c r="W50" s="277"/>
      <c r="X50" s="277"/>
      <c r="Y50" s="277"/>
      <c r="Z50" s="277"/>
      <c r="AA50" s="277"/>
      <c r="AB50" s="277"/>
      <c r="AC50" s="277"/>
      <c r="AD50" s="277"/>
    </row>
    <row r="51" spans="1:30" s="12" customFormat="1" ht="1.5" customHeight="1">
      <c r="A51" s="130"/>
      <c r="B51" s="131"/>
      <c r="C51" s="314"/>
      <c r="D51" s="314"/>
      <c r="E51" s="314"/>
      <c r="F51" s="314"/>
      <c r="G51" s="314"/>
      <c r="H51" s="314"/>
      <c r="I51" s="314"/>
      <c r="J51" s="314"/>
      <c r="K51" s="314"/>
      <c r="L51" s="311"/>
      <c r="M51" s="311"/>
      <c r="N51" s="311"/>
      <c r="O51" s="311"/>
      <c r="P51" s="294"/>
      <c r="Q51" s="277"/>
      <c r="R51" s="277"/>
      <c r="S51" s="277"/>
      <c r="T51" s="277"/>
      <c r="U51" s="277"/>
      <c r="V51" s="277"/>
      <c r="W51" s="277"/>
      <c r="X51" s="277"/>
      <c r="Y51" s="277"/>
      <c r="Z51" s="277"/>
      <c r="AA51" s="277"/>
      <c r="AB51" s="277"/>
      <c r="AC51" s="277"/>
      <c r="AD51" s="277"/>
    </row>
    <row r="52" spans="1:30" s="124" customFormat="1" ht="14.25" customHeight="1">
      <c r="A52" s="125">
        <v>323</v>
      </c>
      <c r="B52" s="125" t="s">
        <v>4</v>
      </c>
      <c r="C52" s="311">
        <f>SUM(C53:C61)</f>
        <v>12304.669999999998</v>
      </c>
      <c r="D52" s="311">
        <f t="shared" ref="D52:O52" si="9">SUM(D53:D61)</f>
        <v>8560.6200000000008</v>
      </c>
      <c r="E52" s="311">
        <f t="shared" si="9"/>
        <v>0</v>
      </c>
      <c r="F52" s="311">
        <f t="shared" si="9"/>
        <v>1554.1299999999999</v>
      </c>
      <c r="G52" s="311">
        <f t="shared" si="9"/>
        <v>0</v>
      </c>
      <c r="H52" s="311">
        <f t="shared" si="9"/>
        <v>2189.9199999999996</v>
      </c>
      <c r="I52" s="311">
        <f t="shared" si="9"/>
        <v>0</v>
      </c>
      <c r="J52" s="311">
        <f t="shared" si="9"/>
        <v>0</v>
      </c>
      <c r="K52" s="311">
        <f t="shared" si="9"/>
        <v>0</v>
      </c>
      <c r="L52" s="311">
        <f t="shared" si="9"/>
        <v>12304.67</v>
      </c>
      <c r="M52" s="311">
        <f t="shared" si="9"/>
        <v>8560.6200000000008</v>
      </c>
      <c r="N52" s="311">
        <f t="shared" si="9"/>
        <v>12304.67</v>
      </c>
      <c r="O52" s="311">
        <f t="shared" si="9"/>
        <v>8560.6200000000008</v>
      </c>
      <c r="P52" s="294"/>
      <c r="Q52" s="277"/>
      <c r="R52" s="277"/>
      <c r="S52" s="277"/>
      <c r="T52" s="277"/>
      <c r="U52" s="277"/>
      <c r="V52" s="277"/>
      <c r="W52" s="277"/>
      <c r="X52" s="277"/>
      <c r="Y52" s="277"/>
      <c r="Z52" s="277"/>
      <c r="AA52" s="277"/>
      <c r="AB52" s="277"/>
      <c r="AC52" s="277"/>
      <c r="AD52" s="277"/>
    </row>
    <row r="53" spans="1:30" ht="14.25" customHeight="1">
      <c r="A53" s="27">
        <v>3231</v>
      </c>
      <c r="B53" s="27" t="s">
        <v>59</v>
      </c>
      <c r="C53" s="313">
        <f t="shared" ref="C53:C63" si="10">SUM(D53:K53)</f>
        <v>1294.2199999999998</v>
      </c>
      <c r="D53" s="313">
        <v>1194.5</v>
      </c>
      <c r="E53" s="313"/>
      <c r="F53" s="313">
        <v>33.36</v>
      </c>
      <c r="G53" s="313"/>
      <c r="H53" s="313">
        <v>66.36</v>
      </c>
      <c r="I53" s="313"/>
      <c r="J53" s="313"/>
      <c r="K53" s="313"/>
      <c r="L53" s="313">
        <v>1294.22</v>
      </c>
      <c r="M53" s="313">
        <v>1194.5</v>
      </c>
      <c r="N53" s="313">
        <v>1294.22</v>
      </c>
      <c r="O53" s="313">
        <v>1194.5</v>
      </c>
      <c r="Q53" s="277"/>
      <c r="R53" s="277"/>
      <c r="S53" s="277"/>
      <c r="T53" s="277"/>
      <c r="U53" s="277"/>
      <c r="V53" s="277"/>
      <c r="W53" s="277"/>
      <c r="X53" s="277"/>
      <c r="Y53" s="277"/>
      <c r="Z53" s="277"/>
      <c r="AA53" s="277"/>
      <c r="AB53" s="277"/>
      <c r="AC53" s="277"/>
      <c r="AD53" s="277"/>
    </row>
    <row r="54" spans="1:30" ht="14.25" customHeight="1">
      <c r="A54" s="27">
        <v>3232</v>
      </c>
      <c r="B54" s="27" t="s">
        <v>162</v>
      </c>
      <c r="C54" s="313">
        <f t="shared" si="10"/>
        <v>663.62</v>
      </c>
      <c r="D54" s="313">
        <v>265.45</v>
      </c>
      <c r="E54" s="313"/>
      <c r="F54" s="313">
        <v>331.81</v>
      </c>
      <c r="G54" s="313"/>
      <c r="H54" s="313">
        <v>66.36</v>
      </c>
      <c r="I54" s="313"/>
      <c r="J54" s="313"/>
      <c r="K54" s="313"/>
      <c r="L54" s="313">
        <v>663.62</v>
      </c>
      <c r="M54" s="313">
        <v>265.45</v>
      </c>
      <c r="N54" s="313">
        <v>663.62</v>
      </c>
      <c r="O54" s="313">
        <v>265.45</v>
      </c>
      <c r="Q54" s="277"/>
      <c r="R54" s="277"/>
      <c r="S54" s="277"/>
      <c r="T54" s="277"/>
      <c r="U54" s="277"/>
      <c r="V54" s="277"/>
      <c r="W54" s="277"/>
      <c r="X54" s="277"/>
      <c r="Y54" s="277"/>
      <c r="Z54" s="277"/>
      <c r="AA54" s="277"/>
      <c r="AB54" s="277"/>
      <c r="AC54" s="277"/>
      <c r="AD54" s="277"/>
    </row>
    <row r="55" spans="1:30" ht="14.25" customHeight="1">
      <c r="A55" s="27">
        <v>3233</v>
      </c>
      <c r="B55" s="27" t="s">
        <v>161</v>
      </c>
      <c r="C55" s="313">
        <f t="shared" si="10"/>
        <v>329.08000000000004</v>
      </c>
      <c r="D55" s="313">
        <v>130</v>
      </c>
      <c r="E55" s="313"/>
      <c r="F55" s="313">
        <v>66.36</v>
      </c>
      <c r="G55" s="313"/>
      <c r="H55" s="313">
        <v>132.72</v>
      </c>
      <c r="I55" s="313"/>
      <c r="J55" s="313"/>
      <c r="K55" s="313"/>
      <c r="L55" s="313">
        <v>623.79</v>
      </c>
      <c r="M55" s="313">
        <v>424.71</v>
      </c>
      <c r="N55" s="313">
        <v>623.79</v>
      </c>
      <c r="O55" s="313">
        <v>424.71</v>
      </c>
      <c r="Q55" s="277"/>
      <c r="R55" s="277"/>
      <c r="S55" s="277"/>
      <c r="T55" s="277"/>
      <c r="U55" s="277"/>
      <c r="V55" s="277"/>
      <c r="W55" s="277"/>
      <c r="X55" s="277"/>
      <c r="Y55" s="277"/>
      <c r="Z55" s="277"/>
      <c r="AA55" s="277"/>
      <c r="AB55" s="277"/>
      <c r="AC55" s="277"/>
      <c r="AD55" s="277"/>
    </row>
    <row r="56" spans="1:30" ht="14.25" customHeight="1">
      <c r="A56" s="27">
        <v>3234</v>
      </c>
      <c r="B56" s="27" t="s">
        <v>60</v>
      </c>
      <c r="C56" s="313">
        <f t="shared" si="10"/>
        <v>1128.1399999999999</v>
      </c>
      <c r="D56" s="313">
        <v>929.06</v>
      </c>
      <c r="E56" s="313"/>
      <c r="F56" s="313">
        <v>132.72</v>
      </c>
      <c r="G56" s="313"/>
      <c r="H56" s="313">
        <v>66.36</v>
      </c>
      <c r="I56" s="313"/>
      <c r="J56" s="313"/>
      <c r="K56" s="313"/>
      <c r="L56" s="313">
        <v>1128.1400000000001</v>
      </c>
      <c r="M56" s="313">
        <v>929.06</v>
      </c>
      <c r="N56" s="313">
        <v>1128.1400000000001</v>
      </c>
      <c r="O56" s="313">
        <v>929.06</v>
      </c>
      <c r="Q56" s="277"/>
      <c r="R56" s="277"/>
      <c r="S56" s="277"/>
      <c r="T56" s="277"/>
      <c r="U56" s="277"/>
      <c r="V56" s="277"/>
      <c r="W56" s="277"/>
      <c r="X56" s="277"/>
      <c r="Y56" s="277"/>
      <c r="Z56" s="277"/>
      <c r="AA56" s="277"/>
      <c r="AB56" s="277"/>
      <c r="AC56" s="277"/>
      <c r="AD56" s="277"/>
    </row>
    <row r="57" spans="1:30" ht="14.25" customHeight="1">
      <c r="A57" s="27">
        <v>3235</v>
      </c>
      <c r="B57" s="27" t="s">
        <v>86</v>
      </c>
      <c r="C57" s="313">
        <f t="shared" si="10"/>
        <v>0</v>
      </c>
      <c r="D57" s="313"/>
      <c r="E57" s="313"/>
      <c r="F57" s="313"/>
      <c r="G57" s="313"/>
      <c r="H57" s="313"/>
      <c r="I57" s="313"/>
      <c r="J57" s="313"/>
      <c r="K57" s="313"/>
      <c r="L57" s="313"/>
      <c r="M57" s="313"/>
      <c r="N57" s="313"/>
      <c r="O57" s="313"/>
      <c r="Q57" s="277"/>
      <c r="R57" s="277"/>
      <c r="S57" s="277"/>
      <c r="T57" s="277"/>
      <c r="U57" s="277"/>
      <c r="V57" s="277"/>
      <c r="W57" s="277"/>
      <c r="X57" s="277"/>
      <c r="Y57" s="277"/>
      <c r="Z57" s="277"/>
      <c r="AA57" s="277"/>
      <c r="AB57" s="277"/>
      <c r="AC57" s="277"/>
      <c r="AD57" s="277"/>
    </row>
    <row r="58" spans="1:30" ht="14.25" customHeight="1">
      <c r="A58" s="27">
        <v>3236</v>
      </c>
      <c r="B58" s="27" t="s">
        <v>163</v>
      </c>
      <c r="C58" s="313">
        <f t="shared" si="10"/>
        <v>2030</v>
      </c>
      <c r="D58" s="313">
        <v>1830</v>
      </c>
      <c r="E58" s="313"/>
      <c r="F58" s="313">
        <v>200</v>
      </c>
      <c r="G58" s="313"/>
      <c r="H58" s="313"/>
      <c r="I58" s="313"/>
      <c r="J58" s="313"/>
      <c r="K58" s="313"/>
      <c r="L58" s="313">
        <v>1686.5</v>
      </c>
      <c r="M58" s="313">
        <v>1486.5</v>
      </c>
      <c r="N58" s="313">
        <v>1686.5</v>
      </c>
      <c r="O58" s="313">
        <v>1486.5</v>
      </c>
      <c r="Q58" s="277"/>
      <c r="R58" s="277"/>
      <c r="S58" s="277"/>
      <c r="T58" s="277"/>
      <c r="U58" s="277"/>
      <c r="V58" s="277"/>
      <c r="W58" s="277"/>
      <c r="X58" s="277"/>
      <c r="Y58" s="277"/>
      <c r="Z58" s="277"/>
      <c r="AA58" s="277"/>
      <c r="AB58" s="277"/>
      <c r="AC58" s="277"/>
      <c r="AD58" s="277"/>
    </row>
    <row r="59" spans="1:30" ht="14.25" customHeight="1">
      <c r="A59" s="27">
        <v>3237</v>
      </c>
      <c r="B59" s="27" t="s">
        <v>61</v>
      </c>
      <c r="C59" s="313">
        <f t="shared" si="10"/>
        <v>3530.4300000000003</v>
      </c>
      <c r="D59" s="313">
        <v>1738.67</v>
      </c>
      <c r="E59" s="313"/>
      <c r="F59" s="313">
        <v>265.45</v>
      </c>
      <c r="G59" s="313"/>
      <c r="H59" s="313">
        <v>1526.31</v>
      </c>
      <c r="I59" s="313"/>
      <c r="J59" s="313"/>
      <c r="K59" s="313"/>
      <c r="L59" s="313">
        <v>3530.43</v>
      </c>
      <c r="M59" s="313">
        <v>1738.67</v>
      </c>
      <c r="N59" s="313">
        <v>3530.43</v>
      </c>
      <c r="O59" s="313">
        <v>1738.67</v>
      </c>
      <c r="Q59" s="277"/>
      <c r="R59" s="277"/>
      <c r="S59" s="277"/>
      <c r="T59" s="277"/>
      <c r="U59" s="277"/>
      <c r="V59" s="277"/>
      <c r="W59" s="277"/>
      <c r="X59" s="277"/>
      <c r="Y59" s="277"/>
      <c r="Z59" s="277"/>
      <c r="AA59" s="277"/>
      <c r="AB59" s="277"/>
      <c r="AC59" s="277"/>
      <c r="AD59" s="277"/>
    </row>
    <row r="60" spans="1:30" ht="14.25" customHeight="1">
      <c r="A60" s="27">
        <v>3238</v>
      </c>
      <c r="B60" s="27" t="s">
        <v>62</v>
      </c>
      <c r="C60" s="313">
        <f t="shared" si="10"/>
        <v>1112.7099999999998</v>
      </c>
      <c r="D60" s="313">
        <v>1012.99</v>
      </c>
      <c r="E60" s="313"/>
      <c r="F60" s="313">
        <v>33.36</v>
      </c>
      <c r="G60" s="313"/>
      <c r="H60" s="313">
        <v>66.36</v>
      </c>
      <c r="I60" s="313"/>
      <c r="J60" s="313"/>
      <c r="K60" s="313"/>
      <c r="L60" s="313">
        <v>1161.5</v>
      </c>
      <c r="M60" s="313">
        <v>1061.78</v>
      </c>
      <c r="N60" s="313">
        <v>1161.5</v>
      </c>
      <c r="O60" s="313">
        <v>1061.78</v>
      </c>
      <c r="Q60" s="277"/>
      <c r="R60" s="277"/>
      <c r="S60" s="277"/>
      <c r="T60" s="277"/>
      <c r="U60" s="277"/>
      <c r="V60" s="277"/>
      <c r="W60" s="277"/>
      <c r="X60" s="277"/>
      <c r="Y60" s="277"/>
      <c r="Z60" s="277"/>
      <c r="AA60" s="277"/>
      <c r="AB60" s="277"/>
      <c r="AC60" s="277"/>
      <c r="AD60" s="277"/>
    </row>
    <row r="61" spans="1:30" ht="14.25" customHeight="1">
      <c r="A61" s="27">
        <v>3239</v>
      </c>
      <c r="B61" s="27" t="s">
        <v>63</v>
      </c>
      <c r="C61" s="313">
        <f t="shared" si="10"/>
        <v>2216.4699999999998</v>
      </c>
      <c r="D61" s="313">
        <v>1459.95</v>
      </c>
      <c r="E61" s="313"/>
      <c r="F61" s="313">
        <v>491.07</v>
      </c>
      <c r="G61" s="313"/>
      <c r="H61" s="313">
        <v>265.45</v>
      </c>
      <c r="I61" s="313"/>
      <c r="J61" s="313"/>
      <c r="K61" s="313"/>
      <c r="L61" s="313">
        <v>2216.4699999999998</v>
      </c>
      <c r="M61" s="313">
        <v>1459.95</v>
      </c>
      <c r="N61" s="313">
        <v>2216.4699999999998</v>
      </c>
      <c r="O61" s="313">
        <v>1459.95</v>
      </c>
      <c r="Q61" s="277"/>
      <c r="R61" s="277"/>
      <c r="S61" s="277"/>
      <c r="T61" s="277"/>
      <c r="U61" s="277"/>
      <c r="V61" s="277"/>
      <c r="W61" s="277"/>
      <c r="X61" s="277"/>
      <c r="Y61" s="277"/>
      <c r="Z61" s="277"/>
      <c r="AA61" s="277"/>
      <c r="AB61" s="277"/>
      <c r="AC61" s="277"/>
      <c r="AD61" s="277"/>
    </row>
    <row r="62" spans="1:30" s="124" customFormat="1" ht="14.25" customHeight="1">
      <c r="A62" s="125">
        <v>324</v>
      </c>
      <c r="B62" s="125" t="s">
        <v>28</v>
      </c>
      <c r="C62" s="311">
        <f t="shared" si="10"/>
        <v>0</v>
      </c>
      <c r="D62" s="311">
        <f t="shared" ref="D62:O62" si="11">D63</f>
        <v>0</v>
      </c>
      <c r="E62" s="311">
        <f t="shared" si="11"/>
        <v>0</v>
      </c>
      <c r="F62" s="311">
        <f t="shared" si="11"/>
        <v>0</v>
      </c>
      <c r="G62" s="311">
        <f t="shared" si="11"/>
        <v>0</v>
      </c>
      <c r="H62" s="311">
        <f t="shared" si="11"/>
        <v>0</v>
      </c>
      <c r="I62" s="311">
        <f t="shared" si="11"/>
        <v>0</v>
      </c>
      <c r="J62" s="311">
        <f t="shared" si="11"/>
        <v>0</v>
      </c>
      <c r="K62" s="311">
        <f t="shared" si="11"/>
        <v>0</v>
      </c>
      <c r="L62" s="311">
        <f t="shared" si="11"/>
        <v>398.17</v>
      </c>
      <c r="M62" s="311">
        <f t="shared" si="11"/>
        <v>0</v>
      </c>
      <c r="N62" s="311">
        <f t="shared" si="11"/>
        <v>398.17</v>
      </c>
      <c r="O62" s="311">
        <f t="shared" si="11"/>
        <v>0</v>
      </c>
      <c r="P62" s="294"/>
      <c r="Q62" s="277"/>
      <c r="R62" s="277"/>
      <c r="S62" s="277"/>
      <c r="T62" s="277"/>
      <c r="U62" s="277"/>
      <c r="V62" s="277"/>
      <c r="W62" s="277"/>
      <c r="X62" s="277"/>
      <c r="Y62" s="277"/>
      <c r="Z62" s="277"/>
      <c r="AA62" s="277"/>
      <c r="AB62" s="277"/>
      <c r="AC62" s="277"/>
      <c r="AD62" s="277"/>
    </row>
    <row r="63" spans="1:30" ht="14.25" customHeight="1">
      <c r="A63" s="27">
        <v>3241</v>
      </c>
      <c r="B63" s="27" t="s">
        <v>28</v>
      </c>
      <c r="C63" s="313">
        <f t="shared" si="10"/>
        <v>0</v>
      </c>
      <c r="D63" s="368"/>
      <c r="E63" s="313"/>
      <c r="F63" s="313"/>
      <c r="G63" s="313"/>
      <c r="H63" s="313"/>
      <c r="I63" s="313"/>
      <c r="J63" s="313"/>
      <c r="K63" s="313"/>
      <c r="L63" s="313">
        <v>398.17</v>
      </c>
      <c r="M63" s="313"/>
      <c r="N63" s="313">
        <v>398.17</v>
      </c>
      <c r="O63" s="313"/>
      <c r="Q63" s="277"/>
      <c r="R63" s="277"/>
      <c r="S63" s="277"/>
      <c r="T63" s="277"/>
      <c r="U63" s="277"/>
      <c r="V63" s="277"/>
      <c r="W63" s="277"/>
      <c r="X63" s="277"/>
      <c r="Y63" s="277"/>
      <c r="Z63" s="277"/>
      <c r="AA63" s="277"/>
      <c r="AB63" s="277"/>
      <c r="AC63" s="277"/>
      <c r="AD63" s="277"/>
    </row>
    <row r="64" spans="1:30" s="124" customFormat="1" ht="24.75" customHeight="1">
      <c r="A64" s="125">
        <v>329</v>
      </c>
      <c r="B64" s="129" t="s">
        <v>2</v>
      </c>
      <c r="C64" s="311">
        <f t="shared" ref="C64:H64" si="12">SUM(C65:C69)</f>
        <v>4061.3100000000004</v>
      </c>
      <c r="D64" s="311">
        <f t="shared" si="12"/>
        <v>2826.99</v>
      </c>
      <c r="E64" s="311">
        <f t="shared" si="12"/>
        <v>0</v>
      </c>
      <c r="F64" s="311">
        <f t="shared" si="12"/>
        <v>1101.6000000000001</v>
      </c>
      <c r="G64" s="311">
        <f t="shared" si="12"/>
        <v>0</v>
      </c>
      <c r="H64" s="311">
        <f t="shared" si="12"/>
        <v>132.72</v>
      </c>
      <c r="I64" s="311">
        <f t="shared" ref="I64:O64" si="13">SUM(I65:I69)</f>
        <v>0</v>
      </c>
      <c r="J64" s="311">
        <f t="shared" si="13"/>
        <v>0</v>
      </c>
      <c r="K64" s="311">
        <f t="shared" si="13"/>
        <v>0</v>
      </c>
      <c r="L64" s="311">
        <f t="shared" si="13"/>
        <v>4061.3100000000004</v>
      </c>
      <c r="M64" s="311">
        <f t="shared" si="13"/>
        <v>2826.99</v>
      </c>
      <c r="N64" s="311">
        <f t="shared" si="13"/>
        <v>4061.3100000000004</v>
      </c>
      <c r="O64" s="311">
        <f t="shared" si="13"/>
        <v>2826.99</v>
      </c>
      <c r="P64" s="294"/>
      <c r="Q64" s="277"/>
      <c r="R64" s="277"/>
      <c r="S64" s="277"/>
      <c r="T64" s="277"/>
      <c r="U64" s="277"/>
      <c r="V64" s="277"/>
      <c r="W64" s="277"/>
      <c r="X64" s="277"/>
      <c r="Y64" s="277"/>
      <c r="Z64" s="277"/>
      <c r="AA64" s="277"/>
      <c r="AB64" s="277"/>
      <c r="AC64" s="277"/>
      <c r="AD64" s="277"/>
    </row>
    <row r="65" spans="1:30" s="124" customFormat="1" ht="15" customHeight="1">
      <c r="A65" s="132">
        <v>3292</v>
      </c>
      <c r="B65" s="133" t="s">
        <v>64</v>
      </c>
      <c r="C65" s="312">
        <f t="shared" ref="C65:C73" si="14">SUM(D65:K65)</f>
        <v>437.98</v>
      </c>
      <c r="D65" s="310">
        <v>238.9</v>
      </c>
      <c r="E65" s="310"/>
      <c r="F65" s="310">
        <v>199.08</v>
      </c>
      <c r="G65" s="310"/>
      <c r="H65" s="310"/>
      <c r="I65" s="310"/>
      <c r="J65" s="310"/>
      <c r="K65" s="310"/>
      <c r="L65" s="315">
        <v>437.98</v>
      </c>
      <c r="M65" s="315">
        <v>238.9</v>
      </c>
      <c r="N65" s="315">
        <v>437.98</v>
      </c>
      <c r="O65" s="315">
        <v>238.9</v>
      </c>
      <c r="P65" s="294"/>
      <c r="Q65" s="277"/>
      <c r="R65" s="277"/>
      <c r="S65" s="277"/>
      <c r="T65" s="277"/>
      <c r="U65" s="277"/>
      <c r="V65" s="277"/>
      <c r="W65" s="277"/>
      <c r="X65" s="277"/>
      <c r="Y65" s="277"/>
      <c r="Z65" s="277"/>
      <c r="AA65" s="277"/>
      <c r="AB65" s="277"/>
      <c r="AC65" s="277"/>
      <c r="AD65" s="277"/>
    </row>
    <row r="66" spans="1:30" s="124" customFormat="1" ht="15" customHeight="1">
      <c r="A66" s="55">
        <v>3293</v>
      </c>
      <c r="B66" s="134" t="s">
        <v>65</v>
      </c>
      <c r="C66" s="307">
        <f t="shared" si="14"/>
        <v>2588.09</v>
      </c>
      <c r="D66" s="313">
        <v>1990.84</v>
      </c>
      <c r="E66" s="313"/>
      <c r="F66" s="313">
        <v>530.89</v>
      </c>
      <c r="G66" s="313"/>
      <c r="H66" s="313">
        <v>66.36</v>
      </c>
      <c r="I66" s="313"/>
      <c r="J66" s="313"/>
      <c r="K66" s="313"/>
      <c r="L66" s="313">
        <v>2588.09</v>
      </c>
      <c r="M66" s="313">
        <v>1990.84</v>
      </c>
      <c r="N66" s="313">
        <v>2588.09</v>
      </c>
      <c r="O66" s="313">
        <v>1990.84</v>
      </c>
      <c r="P66" s="294"/>
      <c r="Q66" s="277"/>
      <c r="R66" s="277"/>
      <c r="S66" s="277"/>
      <c r="T66" s="277"/>
      <c r="U66" s="277"/>
      <c r="V66" s="277"/>
      <c r="W66" s="277"/>
      <c r="X66" s="277"/>
      <c r="Y66" s="277"/>
      <c r="Z66" s="277"/>
      <c r="AA66" s="277"/>
      <c r="AB66" s="277"/>
      <c r="AC66" s="277"/>
      <c r="AD66" s="277"/>
    </row>
    <row r="67" spans="1:30" ht="15.75" customHeight="1">
      <c r="A67" s="55">
        <v>3294</v>
      </c>
      <c r="B67" s="134" t="s">
        <v>66</v>
      </c>
      <c r="C67" s="307">
        <f t="shared" si="14"/>
        <v>53.09</v>
      </c>
      <c r="D67" s="313"/>
      <c r="E67" s="313"/>
      <c r="F67" s="313">
        <v>53.09</v>
      </c>
      <c r="G67" s="313"/>
      <c r="H67" s="313"/>
      <c r="I67" s="313"/>
      <c r="J67" s="313"/>
      <c r="K67" s="313"/>
      <c r="L67" s="313">
        <v>53.09</v>
      </c>
      <c r="M67" s="313"/>
      <c r="N67" s="313">
        <v>53.09</v>
      </c>
      <c r="O67" s="313"/>
      <c r="Q67" s="277"/>
      <c r="R67" s="277"/>
      <c r="S67" s="277"/>
      <c r="T67" s="277"/>
      <c r="U67" s="277"/>
      <c r="V67" s="277"/>
      <c r="W67" s="277"/>
      <c r="X67" s="277"/>
      <c r="Y67" s="277"/>
      <c r="Z67" s="277"/>
      <c r="AA67" s="277"/>
      <c r="AB67" s="277"/>
      <c r="AC67" s="277"/>
      <c r="AD67" s="277"/>
    </row>
    <row r="68" spans="1:30" ht="14.25" customHeight="1">
      <c r="A68" s="27">
        <v>3295</v>
      </c>
      <c r="B68" s="135" t="s">
        <v>67</v>
      </c>
      <c r="C68" s="307">
        <f t="shared" si="14"/>
        <v>53.09</v>
      </c>
      <c r="D68" s="313"/>
      <c r="E68" s="313"/>
      <c r="F68" s="313">
        <v>53.09</v>
      </c>
      <c r="G68" s="313"/>
      <c r="H68" s="313"/>
      <c r="I68" s="313"/>
      <c r="J68" s="313"/>
      <c r="K68" s="313"/>
      <c r="L68" s="313">
        <v>53.09</v>
      </c>
      <c r="M68" s="313"/>
      <c r="N68" s="313">
        <v>53.09</v>
      </c>
      <c r="O68" s="313"/>
      <c r="Q68" s="277"/>
      <c r="R68" s="277"/>
      <c r="S68" s="277"/>
      <c r="T68" s="277"/>
      <c r="U68" s="277"/>
      <c r="V68" s="277"/>
      <c r="W68" s="277"/>
      <c r="X68" s="277"/>
      <c r="Y68" s="277"/>
      <c r="Z68" s="277"/>
      <c r="AA68" s="277"/>
      <c r="AB68" s="277"/>
      <c r="AC68" s="277"/>
      <c r="AD68" s="277"/>
    </row>
    <row r="69" spans="1:30" ht="27" customHeight="1">
      <c r="A69" s="55">
        <v>3299</v>
      </c>
      <c r="B69" s="134" t="s">
        <v>2</v>
      </c>
      <c r="C69" s="307">
        <f t="shared" si="14"/>
        <v>929.06000000000006</v>
      </c>
      <c r="D69" s="313">
        <v>597.25</v>
      </c>
      <c r="E69" s="313"/>
      <c r="F69" s="313">
        <v>265.45</v>
      </c>
      <c r="G69" s="313"/>
      <c r="H69" s="313">
        <v>66.36</v>
      </c>
      <c r="I69" s="313"/>
      <c r="J69" s="313"/>
      <c r="K69" s="313"/>
      <c r="L69" s="313">
        <v>929.06</v>
      </c>
      <c r="M69" s="313">
        <v>597.25</v>
      </c>
      <c r="N69" s="313">
        <v>929.06</v>
      </c>
      <c r="O69" s="313">
        <v>597.25</v>
      </c>
      <c r="Q69" s="277"/>
      <c r="R69" s="277"/>
      <c r="S69" s="277"/>
      <c r="T69" s="277"/>
      <c r="U69" s="277"/>
      <c r="V69" s="277"/>
      <c r="W69" s="277"/>
      <c r="X69" s="277"/>
      <c r="Y69" s="277"/>
      <c r="Z69" s="277"/>
      <c r="AA69" s="277"/>
      <c r="AB69" s="277"/>
      <c r="AC69" s="277"/>
      <c r="AD69" s="277"/>
    </row>
    <row r="70" spans="1:30" ht="14.25" customHeight="1" thickBot="1">
      <c r="A70" s="25">
        <v>34</v>
      </c>
      <c r="B70" s="25" t="s">
        <v>5</v>
      </c>
      <c r="C70" s="304">
        <f t="shared" si="14"/>
        <v>1254.23</v>
      </c>
      <c r="D70" s="304">
        <f t="shared" ref="D70:K70" si="15">D71</f>
        <v>796.34</v>
      </c>
      <c r="E70" s="304">
        <f t="shared" si="15"/>
        <v>26.55</v>
      </c>
      <c r="F70" s="304">
        <f t="shared" si="15"/>
        <v>199.07999999999998</v>
      </c>
      <c r="G70" s="304">
        <f t="shared" si="15"/>
        <v>0</v>
      </c>
      <c r="H70" s="304">
        <f t="shared" si="15"/>
        <v>232.26</v>
      </c>
      <c r="I70" s="304">
        <f t="shared" si="15"/>
        <v>0</v>
      </c>
      <c r="J70" s="304">
        <f t="shared" si="15"/>
        <v>0</v>
      </c>
      <c r="K70" s="304">
        <f t="shared" si="15"/>
        <v>0</v>
      </c>
      <c r="L70" s="304">
        <f>L71</f>
        <v>1254.23</v>
      </c>
      <c r="M70" s="304">
        <f>M71</f>
        <v>796.34</v>
      </c>
      <c r="N70" s="304">
        <f>N71</f>
        <v>1254.23</v>
      </c>
      <c r="O70" s="304">
        <f>O71</f>
        <v>796.34</v>
      </c>
      <c r="Q70" s="277"/>
      <c r="R70" s="277"/>
      <c r="S70" s="277"/>
      <c r="T70" s="277"/>
      <c r="U70" s="277"/>
      <c r="V70" s="277"/>
      <c r="W70" s="277"/>
      <c r="X70" s="277"/>
      <c r="Y70" s="277"/>
      <c r="Z70" s="277"/>
      <c r="AA70" s="277"/>
      <c r="AB70" s="277"/>
      <c r="AC70" s="277"/>
      <c r="AD70" s="277"/>
    </row>
    <row r="71" spans="1:30" s="124" customFormat="1" ht="13.5" customHeight="1">
      <c r="A71" s="123">
        <v>343</v>
      </c>
      <c r="B71" s="123" t="s">
        <v>6</v>
      </c>
      <c r="C71" s="305">
        <f t="shared" si="14"/>
        <v>1254.23</v>
      </c>
      <c r="D71" s="305">
        <f t="shared" ref="D71:O71" si="16">SUM(D72:D73)</f>
        <v>796.34</v>
      </c>
      <c r="E71" s="305">
        <f t="shared" si="16"/>
        <v>26.55</v>
      </c>
      <c r="F71" s="305">
        <f t="shared" si="16"/>
        <v>199.07999999999998</v>
      </c>
      <c r="G71" s="305">
        <f>SUM(G72:G73)</f>
        <v>0</v>
      </c>
      <c r="H71" s="305">
        <f t="shared" si="16"/>
        <v>232.26</v>
      </c>
      <c r="I71" s="305">
        <f t="shared" si="16"/>
        <v>0</v>
      </c>
      <c r="J71" s="305">
        <f t="shared" si="16"/>
        <v>0</v>
      </c>
      <c r="K71" s="305">
        <f t="shared" si="16"/>
        <v>0</v>
      </c>
      <c r="L71" s="305">
        <f t="shared" si="16"/>
        <v>1254.23</v>
      </c>
      <c r="M71" s="305">
        <f t="shared" si="16"/>
        <v>796.34</v>
      </c>
      <c r="N71" s="305">
        <f t="shared" si="16"/>
        <v>1254.23</v>
      </c>
      <c r="O71" s="305">
        <f t="shared" si="16"/>
        <v>796.34</v>
      </c>
      <c r="P71" s="294"/>
      <c r="Q71" s="277"/>
      <c r="R71" s="277"/>
      <c r="S71" s="277"/>
      <c r="T71" s="277"/>
      <c r="U71" s="277"/>
      <c r="V71" s="277"/>
      <c r="W71" s="277"/>
      <c r="X71" s="277"/>
      <c r="Y71" s="277"/>
      <c r="Z71" s="277"/>
      <c r="AA71" s="277"/>
      <c r="AB71" s="277"/>
      <c r="AC71" s="277"/>
      <c r="AD71" s="277"/>
    </row>
    <row r="72" spans="1:30" s="124" customFormat="1" ht="13.5" customHeight="1">
      <c r="A72" s="136">
        <v>3431</v>
      </c>
      <c r="B72" s="136" t="s">
        <v>68</v>
      </c>
      <c r="C72" s="316">
        <f t="shared" si="14"/>
        <v>1061.78</v>
      </c>
      <c r="D72" s="313">
        <v>796.34</v>
      </c>
      <c r="E72" s="313"/>
      <c r="F72" s="313">
        <v>132.72</v>
      </c>
      <c r="G72" s="303"/>
      <c r="H72" s="313">
        <v>132.72</v>
      </c>
      <c r="I72" s="313"/>
      <c r="J72" s="313"/>
      <c r="K72" s="313"/>
      <c r="L72" s="313">
        <v>1061.78</v>
      </c>
      <c r="M72" s="313">
        <v>796.34</v>
      </c>
      <c r="N72" s="313">
        <v>1061.78</v>
      </c>
      <c r="O72" s="313">
        <v>796.34</v>
      </c>
      <c r="P72" s="294"/>
      <c r="Q72" s="277"/>
      <c r="R72" s="277"/>
      <c r="S72" s="277"/>
      <c r="T72" s="277"/>
      <c r="U72" s="277"/>
      <c r="V72" s="277"/>
      <c r="W72" s="277"/>
      <c r="X72" s="277"/>
      <c r="Y72" s="277"/>
      <c r="Z72" s="277"/>
      <c r="AA72" s="277"/>
      <c r="AB72" s="277"/>
      <c r="AC72" s="277"/>
      <c r="AD72" s="277"/>
    </row>
    <row r="73" spans="1:30" ht="13.5" customHeight="1">
      <c r="A73" s="137">
        <v>3432</v>
      </c>
      <c r="B73" s="135" t="s">
        <v>164</v>
      </c>
      <c r="C73" s="313">
        <f t="shared" si="14"/>
        <v>192.45</v>
      </c>
      <c r="D73" s="313"/>
      <c r="E73" s="313">
        <v>26.55</v>
      </c>
      <c r="F73" s="313">
        <v>66.36</v>
      </c>
      <c r="G73" s="313"/>
      <c r="H73" s="313">
        <v>99.54</v>
      </c>
      <c r="I73" s="313"/>
      <c r="J73" s="313"/>
      <c r="K73" s="313"/>
      <c r="L73" s="313">
        <v>192.45</v>
      </c>
      <c r="M73" s="313"/>
      <c r="N73" s="313">
        <v>192.45</v>
      </c>
      <c r="O73" s="313"/>
      <c r="Q73" s="277"/>
      <c r="R73" s="277"/>
      <c r="S73" s="277"/>
      <c r="T73" s="277"/>
      <c r="U73" s="277"/>
      <c r="V73" s="277"/>
      <c r="W73" s="277"/>
      <c r="X73" s="277"/>
      <c r="Y73" s="277"/>
      <c r="Z73" s="277"/>
      <c r="AA73" s="277"/>
      <c r="AB73" s="277"/>
      <c r="AC73" s="277"/>
      <c r="AD73" s="277"/>
    </row>
    <row r="74" spans="1:30" ht="22.5" customHeight="1">
      <c r="A74" s="301">
        <v>4</v>
      </c>
      <c r="B74" s="302"/>
      <c r="C74" s="317">
        <f>C75</f>
        <v>76373.38</v>
      </c>
      <c r="D74" s="317">
        <f t="shared" ref="D74:O74" si="17">D75</f>
        <v>20617.82</v>
      </c>
      <c r="E74" s="317">
        <f t="shared" si="17"/>
        <v>0</v>
      </c>
      <c r="F74" s="317">
        <f t="shared" si="17"/>
        <v>2984.97</v>
      </c>
      <c r="G74" s="317">
        <f t="shared" si="17"/>
        <v>6636.1399999999994</v>
      </c>
      <c r="H74" s="317">
        <f t="shared" si="17"/>
        <v>42152.770000000004</v>
      </c>
      <c r="I74" s="317">
        <f t="shared" si="17"/>
        <v>3981.68</v>
      </c>
      <c r="J74" s="317">
        <f t="shared" si="17"/>
        <v>0</v>
      </c>
      <c r="K74" s="317">
        <f t="shared" si="17"/>
        <v>0</v>
      </c>
      <c r="L74" s="317">
        <f t="shared" si="17"/>
        <v>40480.449999999997</v>
      </c>
      <c r="M74" s="317">
        <f t="shared" si="17"/>
        <v>13272.29</v>
      </c>
      <c r="N74" s="317">
        <f t="shared" si="17"/>
        <v>40480.449999999997</v>
      </c>
      <c r="O74" s="317">
        <f t="shared" si="17"/>
        <v>13272.29</v>
      </c>
      <c r="Q74" s="277"/>
      <c r="R74" s="277"/>
      <c r="S74" s="277"/>
      <c r="T74" s="277"/>
      <c r="U74" s="277"/>
      <c r="V74" s="277"/>
      <c r="W74" s="277"/>
      <c r="X74" s="277"/>
      <c r="Y74" s="277"/>
      <c r="Z74" s="277"/>
      <c r="AA74" s="277"/>
      <c r="AB74" s="277"/>
      <c r="AC74" s="277"/>
      <c r="AD74" s="277"/>
    </row>
    <row r="75" spans="1:30" ht="38.25" customHeight="1" thickBot="1">
      <c r="A75" s="25">
        <v>42</v>
      </c>
      <c r="B75" s="39" t="s">
        <v>22</v>
      </c>
      <c r="C75" s="304">
        <f t="shared" ref="C75:O75" si="18">C76+C81</f>
        <v>76373.38</v>
      </c>
      <c r="D75" s="304">
        <f t="shared" si="18"/>
        <v>20617.82</v>
      </c>
      <c r="E75" s="304">
        <f t="shared" si="18"/>
        <v>0</v>
      </c>
      <c r="F75" s="304">
        <f t="shared" si="18"/>
        <v>2984.97</v>
      </c>
      <c r="G75" s="304">
        <f t="shared" si="18"/>
        <v>6636.1399999999994</v>
      </c>
      <c r="H75" s="304">
        <f t="shared" si="18"/>
        <v>42152.770000000004</v>
      </c>
      <c r="I75" s="304">
        <f t="shared" si="18"/>
        <v>3981.68</v>
      </c>
      <c r="J75" s="304">
        <f t="shared" si="18"/>
        <v>0</v>
      </c>
      <c r="K75" s="304">
        <f t="shared" si="18"/>
        <v>0</v>
      </c>
      <c r="L75" s="304">
        <f t="shared" si="18"/>
        <v>40480.449999999997</v>
      </c>
      <c r="M75" s="304">
        <f t="shared" si="18"/>
        <v>13272.29</v>
      </c>
      <c r="N75" s="304">
        <f t="shared" si="18"/>
        <v>40480.449999999997</v>
      </c>
      <c r="O75" s="304">
        <f t="shared" si="18"/>
        <v>13272.29</v>
      </c>
      <c r="Q75" s="277"/>
      <c r="R75" s="277"/>
      <c r="S75" s="277"/>
      <c r="T75" s="277"/>
      <c r="U75" s="277"/>
      <c r="V75" s="277"/>
      <c r="W75" s="277"/>
      <c r="X75" s="277"/>
      <c r="Y75" s="277"/>
      <c r="Z75" s="277"/>
      <c r="AA75" s="277"/>
      <c r="AB75" s="277"/>
      <c r="AC75" s="277"/>
      <c r="AD75" s="277"/>
    </row>
    <row r="76" spans="1:30" s="124" customFormat="1" ht="14.25" customHeight="1">
      <c r="A76" s="123">
        <v>422</v>
      </c>
      <c r="B76" s="138" t="s">
        <v>23</v>
      </c>
      <c r="C76" s="305">
        <f>SUM(C77:C80)</f>
        <v>38880.479999999996</v>
      </c>
      <c r="D76" s="305">
        <f>SUM(D77:D80)</f>
        <v>10000</v>
      </c>
      <c r="E76" s="305">
        <f>SUM(E77:E80)</f>
        <v>0</v>
      </c>
      <c r="F76" s="305">
        <f>SUM(F77:F80)</f>
        <v>1990.84</v>
      </c>
      <c r="G76" s="305">
        <f>SUM(G77:G80)</f>
        <v>3981.68</v>
      </c>
      <c r="H76" s="305">
        <f>H77</f>
        <v>22907.96</v>
      </c>
      <c r="I76" s="311">
        <f t="shared" ref="I76:O76" si="19">SUM(I77:I80)</f>
        <v>0</v>
      </c>
      <c r="J76" s="305">
        <f t="shared" si="19"/>
        <v>0</v>
      </c>
      <c r="K76" s="305">
        <f t="shared" si="19"/>
        <v>0</v>
      </c>
      <c r="L76" s="305">
        <f t="shared" si="19"/>
        <v>5308.91</v>
      </c>
      <c r="M76" s="305">
        <f t="shared" si="19"/>
        <v>2654.46</v>
      </c>
      <c r="N76" s="305">
        <f t="shared" si="19"/>
        <v>5308.91</v>
      </c>
      <c r="O76" s="305">
        <f t="shared" si="19"/>
        <v>2654.46</v>
      </c>
      <c r="P76" s="294"/>
      <c r="Q76" s="277"/>
      <c r="R76" s="277"/>
      <c r="S76" s="277"/>
      <c r="T76" s="277"/>
      <c r="U76" s="277"/>
      <c r="V76" s="277"/>
      <c r="W76" s="277"/>
      <c r="X76" s="277"/>
      <c r="Y76" s="277"/>
      <c r="Z76" s="277"/>
      <c r="AA76" s="277"/>
      <c r="AB76" s="277"/>
      <c r="AC76" s="277"/>
      <c r="AD76" s="277"/>
    </row>
    <row r="77" spans="1:30" ht="14.25" customHeight="1">
      <c r="A77" s="56">
        <v>4221</v>
      </c>
      <c r="B77" s="57" t="s">
        <v>69</v>
      </c>
      <c r="C77" s="313">
        <f t="shared" ref="C77:C82" si="20">SUM(D77:K77)</f>
        <v>38880.479999999996</v>
      </c>
      <c r="D77" s="313">
        <v>10000</v>
      </c>
      <c r="E77" s="310"/>
      <c r="F77" s="313">
        <v>1990.84</v>
      </c>
      <c r="G77" s="313">
        <v>3981.68</v>
      </c>
      <c r="H77" s="310">
        <v>22907.96</v>
      </c>
      <c r="I77" s="310"/>
      <c r="J77" s="310"/>
      <c r="K77" s="310"/>
      <c r="L77" s="313">
        <v>5308.91</v>
      </c>
      <c r="M77" s="313">
        <v>2654.46</v>
      </c>
      <c r="N77" s="313">
        <v>5308.91</v>
      </c>
      <c r="O77" s="313">
        <v>2654.46</v>
      </c>
      <c r="Q77" s="277"/>
      <c r="R77" s="277"/>
      <c r="S77" s="277"/>
      <c r="T77" s="277"/>
      <c r="U77" s="277"/>
      <c r="V77" s="277"/>
      <c r="W77" s="277"/>
      <c r="X77" s="277"/>
      <c r="Y77" s="277"/>
      <c r="Z77" s="277"/>
      <c r="AA77" s="277"/>
      <c r="AB77" s="277"/>
      <c r="AC77" s="277"/>
      <c r="AD77" s="277"/>
    </row>
    <row r="78" spans="1:30" ht="14.25" customHeight="1">
      <c r="A78" s="56">
        <v>4222</v>
      </c>
      <c r="B78" s="57" t="s">
        <v>70</v>
      </c>
      <c r="C78" s="313">
        <f t="shared" si="20"/>
        <v>0</v>
      </c>
      <c r="D78" s="313"/>
      <c r="E78" s="310"/>
      <c r="F78" s="313"/>
      <c r="G78" s="313"/>
      <c r="H78" s="310"/>
      <c r="I78" s="310"/>
      <c r="J78" s="310"/>
      <c r="K78" s="310"/>
      <c r="L78" s="313"/>
      <c r="M78" s="313"/>
      <c r="N78" s="313"/>
      <c r="O78" s="313"/>
      <c r="Q78" s="277"/>
      <c r="R78" s="277"/>
      <c r="S78" s="277"/>
      <c r="T78" s="277"/>
      <c r="U78" s="277"/>
      <c r="V78" s="277"/>
      <c r="W78" s="277"/>
      <c r="X78" s="277"/>
      <c r="Y78" s="277"/>
      <c r="Z78" s="277"/>
      <c r="AA78" s="277"/>
      <c r="AB78" s="277"/>
      <c r="AC78" s="277"/>
      <c r="AD78" s="277"/>
    </row>
    <row r="79" spans="1:30" ht="14.25" customHeight="1">
      <c r="A79" s="56">
        <v>4223</v>
      </c>
      <c r="B79" s="57" t="s">
        <v>71</v>
      </c>
      <c r="C79" s="313">
        <f t="shared" si="20"/>
        <v>0</v>
      </c>
      <c r="D79" s="313"/>
      <c r="E79" s="310"/>
      <c r="F79" s="313"/>
      <c r="G79" s="313"/>
      <c r="H79" s="310"/>
      <c r="I79" s="310"/>
      <c r="J79" s="310"/>
      <c r="K79" s="310"/>
      <c r="L79" s="313"/>
      <c r="M79" s="313"/>
      <c r="N79" s="313"/>
      <c r="O79" s="313"/>
      <c r="Q79" s="277"/>
      <c r="R79" s="277"/>
      <c r="S79" s="277"/>
      <c r="T79" s="277"/>
      <c r="U79" s="277"/>
      <c r="V79" s="277"/>
      <c r="W79" s="277"/>
      <c r="X79" s="277"/>
      <c r="Y79" s="277"/>
      <c r="Z79" s="277"/>
      <c r="AA79" s="277"/>
      <c r="AB79" s="277"/>
      <c r="AC79" s="277"/>
      <c r="AD79" s="277"/>
    </row>
    <row r="80" spans="1:30" ht="14.25" customHeight="1">
      <c r="A80" s="56">
        <v>4227</v>
      </c>
      <c r="B80" s="57" t="s">
        <v>72</v>
      </c>
      <c r="C80" s="309">
        <f t="shared" si="20"/>
        <v>0</v>
      </c>
      <c r="D80" s="313"/>
      <c r="E80" s="310"/>
      <c r="F80" s="313"/>
      <c r="G80" s="313"/>
      <c r="H80" s="310"/>
      <c r="I80" s="310"/>
      <c r="J80" s="310"/>
      <c r="K80" s="310"/>
      <c r="L80" s="313"/>
      <c r="M80" s="313"/>
      <c r="N80" s="313"/>
      <c r="O80" s="313"/>
      <c r="Q80" s="277"/>
      <c r="R80" s="277"/>
      <c r="S80" s="277"/>
      <c r="T80" s="277"/>
      <c r="U80" s="277"/>
      <c r="V80" s="277"/>
      <c r="W80" s="277"/>
      <c r="X80" s="277"/>
      <c r="Y80" s="277"/>
      <c r="Z80" s="277"/>
      <c r="AA80" s="277"/>
      <c r="AB80" s="277"/>
      <c r="AC80" s="277"/>
      <c r="AD80" s="277"/>
    </row>
    <row r="81" spans="1:30" s="124" customFormat="1" ht="14.25" customHeight="1">
      <c r="A81" s="125">
        <v>424</v>
      </c>
      <c r="B81" s="139" t="s">
        <v>24</v>
      </c>
      <c r="C81" s="311">
        <f t="shared" si="20"/>
        <v>37492.9</v>
      </c>
      <c r="D81" s="311">
        <f t="shared" ref="D81:O81" si="21">D82</f>
        <v>10617.82</v>
      </c>
      <c r="E81" s="311">
        <f t="shared" si="21"/>
        <v>0</v>
      </c>
      <c r="F81" s="311">
        <f t="shared" si="21"/>
        <v>994.13</v>
      </c>
      <c r="G81" s="311">
        <f t="shared" si="21"/>
        <v>2654.46</v>
      </c>
      <c r="H81" s="311">
        <f t="shared" si="21"/>
        <v>19244.810000000001</v>
      </c>
      <c r="I81" s="311">
        <f t="shared" si="21"/>
        <v>3981.68</v>
      </c>
      <c r="J81" s="311">
        <f t="shared" si="21"/>
        <v>0</v>
      </c>
      <c r="K81" s="311">
        <f t="shared" si="21"/>
        <v>0</v>
      </c>
      <c r="L81" s="311">
        <f t="shared" si="21"/>
        <v>35171.54</v>
      </c>
      <c r="M81" s="311">
        <f t="shared" si="21"/>
        <v>10617.83</v>
      </c>
      <c r="N81" s="311">
        <f t="shared" si="21"/>
        <v>35171.54</v>
      </c>
      <c r="O81" s="311">
        <f t="shared" si="21"/>
        <v>10617.83</v>
      </c>
      <c r="P81" s="294"/>
      <c r="Q81" s="277"/>
      <c r="R81" s="277"/>
      <c r="S81" s="277"/>
      <c r="T81" s="277"/>
      <c r="U81" s="277"/>
      <c r="V81" s="277"/>
      <c r="W81" s="277"/>
      <c r="X81" s="277"/>
      <c r="Y81" s="277"/>
      <c r="Z81" s="277"/>
      <c r="AA81" s="277"/>
      <c r="AB81" s="277"/>
      <c r="AC81" s="277"/>
      <c r="AD81" s="277"/>
    </row>
    <row r="82" spans="1:30" ht="14.25" customHeight="1">
      <c r="A82" s="27">
        <v>4241</v>
      </c>
      <c r="B82" s="38" t="s">
        <v>73</v>
      </c>
      <c r="C82" s="313">
        <f t="shared" si="20"/>
        <v>37492.9</v>
      </c>
      <c r="D82" s="313">
        <v>10617.82</v>
      </c>
      <c r="E82" s="313"/>
      <c r="F82" s="313">
        <v>994.13</v>
      </c>
      <c r="G82" s="313">
        <v>2654.46</v>
      </c>
      <c r="H82" s="313">
        <v>19244.810000000001</v>
      </c>
      <c r="I82" s="313">
        <v>3981.68</v>
      </c>
      <c r="J82" s="313"/>
      <c r="K82" s="313"/>
      <c r="L82" s="313">
        <v>35171.54</v>
      </c>
      <c r="M82" s="313">
        <v>10617.83</v>
      </c>
      <c r="N82" s="313">
        <v>35171.54</v>
      </c>
      <c r="O82" s="313">
        <v>10617.83</v>
      </c>
      <c r="Q82" s="277"/>
      <c r="R82" s="277"/>
      <c r="S82" s="277"/>
      <c r="T82" s="277"/>
      <c r="U82" s="277"/>
      <c r="V82" s="277"/>
      <c r="W82" s="277"/>
      <c r="X82" s="277"/>
      <c r="Y82" s="277"/>
      <c r="Z82" s="277"/>
      <c r="AA82" s="277"/>
      <c r="AB82" s="277"/>
      <c r="AC82" s="277"/>
      <c r="AD82" s="277"/>
    </row>
    <row r="83" spans="1:30" ht="14.25" customHeight="1">
      <c r="A83" s="110"/>
      <c r="B83" s="111" t="s">
        <v>26</v>
      </c>
      <c r="C83" s="318">
        <f>C74+C32</f>
        <v>254121.68000000002</v>
      </c>
      <c r="D83" s="319">
        <f>D75+D70+D40+D33</f>
        <v>167785.03999999998</v>
      </c>
      <c r="E83" s="319">
        <f>E75+E70+E40+E33</f>
        <v>26.55</v>
      </c>
      <c r="F83" s="319">
        <f>F75+F70+F40+F33</f>
        <v>7498.83</v>
      </c>
      <c r="G83" s="320">
        <f>G75+G40+G33+G70</f>
        <v>6636.1399999999994</v>
      </c>
      <c r="H83" s="319">
        <f>H33+H40+H70+H75</f>
        <v>68193.440000000002</v>
      </c>
      <c r="I83" s="319">
        <f>I33+I40+I70+I75</f>
        <v>3981.68</v>
      </c>
      <c r="J83" s="319">
        <f>J33+J40+J70+J75</f>
        <v>0</v>
      </c>
      <c r="K83" s="319">
        <f>K33+K40+K70+K75</f>
        <v>0</v>
      </c>
      <c r="L83" s="319">
        <f>L75+L70+L40+L33</f>
        <v>219417.03</v>
      </c>
      <c r="M83" s="319">
        <f>M75+M70+M40+M33</f>
        <v>160734.90000000002</v>
      </c>
      <c r="N83" s="319">
        <f>N75+N70+N40+N33</f>
        <v>220006.23</v>
      </c>
      <c r="O83" s="319">
        <f>O75+O70+O40+O33</f>
        <v>161249.5</v>
      </c>
      <c r="Q83" s="277"/>
      <c r="R83" s="277"/>
      <c r="S83" s="277"/>
      <c r="T83" s="277"/>
      <c r="U83" s="277"/>
      <c r="V83" s="277"/>
      <c r="W83" s="277"/>
      <c r="X83" s="277"/>
      <c r="Y83" s="277"/>
      <c r="Z83" s="277"/>
      <c r="AA83" s="277"/>
      <c r="AB83" s="277"/>
      <c r="AC83" s="277"/>
      <c r="AD83" s="277"/>
    </row>
    <row r="84" spans="1:30" s="140" customFormat="1" ht="14.25" customHeight="1">
      <c r="A84" s="96"/>
      <c r="B84" s="97"/>
      <c r="C84" s="99"/>
      <c r="D84" s="99"/>
      <c r="E84" s="99"/>
      <c r="F84" s="99"/>
      <c r="G84" s="99"/>
      <c r="H84" s="99"/>
      <c r="I84" s="99"/>
      <c r="J84" s="99"/>
      <c r="K84" s="99"/>
      <c r="L84" s="99"/>
      <c r="M84" s="99"/>
      <c r="N84" s="99"/>
      <c r="O84" s="99"/>
      <c r="P84" s="291"/>
    </row>
    <row r="85" spans="1:30">
      <c r="A85" s="41"/>
      <c r="B85" s="42"/>
      <c r="C85" s="43"/>
      <c r="F85" s="43"/>
      <c r="G85" s="43"/>
      <c r="H85" s="44"/>
      <c r="I85" s="44"/>
      <c r="J85" s="44"/>
      <c r="K85" s="541" t="s">
        <v>168</v>
      </c>
      <c r="L85" s="541"/>
      <c r="M85" s="541"/>
      <c r="N85" s="541"/>
      <c r="O85" s="541"/>
    </row>
    <row r="86" spans="1:30">
      <c r="A86" s="377"/>
      <c r="B86" s="46"/>
      <c r="C86" s="44"/>
      <c r="F86" s="47"/>
      <c r="G86" s="47"/>
      <c r="H86" s="47"/>
      <c r="I86" s="47"/>
      <c r="J86" s="47"/>
      <c r="K86" s="141"/>
      <c r="L86" s="141"/>
      <c r="M86" s="141"/>
      <c r="N86" s="141"/>
      <c r="O86" s="141"/>
    </row>
    <row r="87" spans="1:30">
      <c r="A87" s="108"/>
      <c r="B87" s="47"/>
      <c r="C87" s="237"/>
      <c r="F87" s="47"/>
      <c r="G87" s="47"/>
      <c r="H87" s="47"/>
      <c r="I87" s="47"/>
      <c r="J87" s="47"/>
      <c r="K87" s="542" t="s">
        <v>169</v>
      </c>
      <c r="L87" s="542"/>
      <c r="M87" s="542"/>
      <c r="N87" s="542"/>
      <c r="O87" s="542"/>
    </row>
    <row r="88" spans="1:30">
      <c r="A88" s="2"/>
      <c r="B88" s="3"/>
      <c r="D88" s="288"/>
      <c r="E88" s="142"/>
      <c r="F88" s="143"/>
      <c r="G88" s="143"/>
      <c r="H88" s="5"/>
      <c r="I88" s="5"/>
      <c r="J88" s="5"/>
      <c r="K88" s="5"/>
      <c r="L88" s="5"/>
      <c r="M88" s="5"/>
      <c r="N88" s="5"/>
      <c r="O88" s="5"/>
    </row>
  </sheetData>
  <mergeCells count="11">
    <mergeCell ref="J8:O8"/>
    <mergeCell ref="J10:O10"/>
    <mergeCell ref="K85:O85"/>
    <mergeCell ref="K87:O87"/>
    <mergeCell ref="Q30:AD30"/>
    <mergeCell ref="A1:C1"/>
    <mergeCell ref="L1:O1"/>
    <mergeCell ref="A2:K2"/>
    <mergeCell ref="B3:F3"/>
    <mergeCell ref="J7:O7"/>
    <mergeCell ref="E1:H1"/>
  </mergeCells>
  <pageMargins left="0.70866141732283472" right="0.70866141732283472" top="0.74803149606299213" bottom="0.74803149606299213" header="0.31496062992125984" footer="0.31496062992125984"/>
  <pageSetup paperSize="9" fitToWidth="0" orientation="landscape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AF63"/>
  <sheetViews>
    <sheetView workbookViewId="0">
      <selection activeCell="D58" sqref="D58"/>
    </sheetView>
  </sheetViews>
  <sheetFormatPr defaultRowHeight="15.75"/>
  <cols>
    <col min="1" max="1" width="18.42578125" style="14" customWidth="1"/>
    <col min="2" max="4" width="22.28515625" style="15" customWidth="1"/>
    <col min="5" max="5" width="12.28515625" style="6" customWidth="1"/>
    <col min="6" max="6" width="11.140625" style="6" customWidth="1"/>
    <col min="7" max="7" width="8" style="6" customWidth="1"/>
    <col min="8" max="8" width="9.85546875" style="6" customWidth="1"/>
    <col min="9" max="9" width="10.7109375" style="6" customWidth="1"/>
    <col min="10" max="10" width="9.140625" style="6" customWidth="1"/>
    <col min="11" max="11" width="10.140625" style="6" customWidth="1"/>
    <col min="12" max="12" width="11" style="6" customWidth="1"/>
    <col min="13" max="13" width="9.42578125" style="6" customWidth="1"/>
    <col min="14" max="14" width="11.5703125" style="6" customWidth="1"/>
    <col min="15" max="15" width="13" style="6" customWidth="1"/>
    <col min="16" max="16" width="16.7109375" style="6" hidden="1" customWidth="1"/>
    <col min="17" max="17" width="10.42578125" style="6" customWidth="1"/>
    <col min="18" max="18" width="9.140625" style="6"/>
    <col min="19" max="22" width="14.85546875" style="6" bestFit="1" customWidth="1"/>
    <col min="23" max="23" width="13.7109375" style="6" bestFit="1" customWidth="1"/>
    <col min="24" max="24" width="9.5703125" style="6" bestFit="1" customWidth="1"/>
    <col min="25" max="26" width="13.7109375" style="6" bestFit="1" customWidth="1"/>
    <col min="27" max="28" width="12.42578125" style="6" bestFit="1" customWidth="1"/>
    <col min="29" max="30" width="9.28515625" style="6" bestFit="1" customWidth="1"/>
    <col min="31" max="32" width="14.85546875" style="6" bestFit="1" customWidth="1"/>
    <col min="33" max="16384" width="9.140625" style="6"/>
  </cols>
  <sheetData>
    <row r="1" spans="1:17" ht="15.75" customHeight="1" thickBot="1">
      <c r="A1" s="532"/>
      <c r="B1" s="532"/>
      <c r="C1" s="532"/>
      <c r="D1" s="532"/>
      <c r="E1" s="532"/>
      <c r="F1" s="538" t="s">
        <v>12</v>
      </c>
      <c r="G1" s="540"/>
      <c r="N1" s="533"/>
      <c r="O1" s="533"/>
      <c r="P1" s="7"/>
      <c r="Q1" s="7"/>
    </row>
    <row r="2" spans="1:17" ht="20.25" customHeight="1">
      <c r="A2" s="556" t="s">
        <v>214</v>
      </c>
      <c r="B2" s="557"/>
      <c r="C2" s="557"/>
      <c r="D2" s="557"/>
      <c r="E2" s="557"/>
      <c r="F2" s="557"/>
      <c r="G2" s="557"/>
      <c r="H2" s="557"/>
      <c r="I2" s="557"/>
      <c r="J2" s="557"/>
      <c r="K2" s="557"/>
      <c r="L2" s="557"/>
      <c r="M2" s="557"/>
      <c r="N2" s="7"/>
      <c r="O2" s="7"/>
      <c r="P2" s="7"/>
      <c r="Q2" s="7"/>
    </row>
    <row r="3" spans="1:17" ht="18" customHeight="1">
      <c r="A3" s="17" t="s">
        <v>13</v>
      </c>
      <c r="B3" s="5"/>
      <c r="C3" s="5"/>
      <c r="D3" s="5"/>
      <c r="E3" s="5"/>
      <c r="F3" s="16"/>
      <c r="G3" s="16"/>
      <c r="H3" s="16"/>
      <c r="I3" s="16"/>
      <c r="J3" s="16"/>
      <c r="K3" s="16"/>
      <c r="L3" s="16"/>
      <c r="M3" s="16"/>
    </row>
    <row r="4" spans="1:17" ht="22.5" customHeight="1">
      <c r="A4" s="18" t="s">
        <v>154</v>
      </c>
      <c r="B4" s="19"/>
      <c r="C4" s="19"/>
      <c r="D4" s="19"/>
      <c r="E4" s="19"/>
      <c r="F4" s="16"/>
      <c r="G4" s="16"/>
      <c r="H4" s="16"/>
      <c r="I4" s="16"/>
      <c r="J4" s="16"/>
      <c r="K4" s="16"/>
      <c r="L4" s="16"/>
      <c r="M4" s="16"/>
    </row>
    <row r="5" spans="1:17" ht="16.5" customHeight="1">
      <c r="A5" s="20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</row>
    <row r="6" spans="1:17" ht="38.25" customHeight="1">
      <c r="A6" s="28" t="s">
        <v>14</v>
      </c>
      <c r="B6" s="29" t="s">
        <v>220</v>
      </c>
      <c r="C6" s="29" t="s">
        <v>140</v>
      </c>
      <c r="D6" s="29" t="s">
        <v>223</v>
      </c>
      <c r="E6" s="30" t="s">
        <v>138</v>
      </c>
      <c r="F6" s="30" t="s">
        <v>216</v>
      </c>
      <c r="G6" s="373"/>
      <c r="H6" s="373"/>
      <c r="I6" s="373"/>
      <c r="J6" s="373"/>
      <c r="K6" s="359"/>
      <c r="L6" s="555"/>
      <c r="M6" s="555"/>
      <c r="N6" s="555"/>
      <c r="O6" s="555"/>
      <c r="P6" s="555"/>
    </row>
    <row r="7" spans="1:17" ht="21.75" customHeight="1">
      <c r="A7" s="31" t="s">
        <v>9</v>
      </c>
      <c r="B7" s="372">
        <v>147786.82999999999</v>
      </c>
      <c r="C7" s="372">
        <v>163493.71</v>
      </c>
      <c r="D7" s="372">
        <f>'JLP(R)FP-Ril 4.razina '!B8</f>
        <v>167785.03999999998</v>
      </c>
      <c r="E7" s="372">
        <f>'JLP(R)FP-Ril 4.razina '!C8</f>
        <v>160734.90000000002</v>
      </c>
      <c r="F7" s="372">
        <f>'JLP(R)FP-Ril 4.razina '!D8</f>
        <v>161249.5</v>
      </c>
      <c r="G7" s="118"/>
      <c r="H7" s="100"/>
      <c r="I7" s="100"/>
      <c r="J7" s="100"/>
      <c r="K7" s="360"/>
      <c r="L7" s="555"/>
      <c r="M7" s="555"/>
      <c r="N7" s="555"/>
      <c r="O7" s="555"/>
      <c r="P7" s="555"/>
    </row>
    <row r="8" spans="1:17" ht="29.25" customHeight="1">
      <c r="A8" s="103" t="s">
        <v>147</v>
      </c>
      <c r="B8" s="372">
        <v>0</v>
      </c>
      <c r="C8" s="372">
        <v>26.55</v>
      </c>
      <c r="D8" s="372">
        <f>'JLP(R)FP-Ril 4.razina '!B9</f>
        <v>26.55</v>
      </c>
      <c r="E8" s="371">
        <f>'2025. JLP(R)FP-Ril  razrada'!F23</f>
        <v>26.55</v>
      </c>
      <c r="F8" s="376">
        <f>'2026. JLP(R)FP-Ril  razrada '!F23</f>
        <v>26.55</v>
      </c>
      <c r="G8" s="118"/>
      <c r="H8" s="100"/>
      <c r="I8" s="100"/>
      <c r="J8" s="100"/>
      <c r="K8" s="360"/>
      <c r="L8" s="555"/>
      <c r="M8" s="555"/>
      <c r="N8" s="555"/>
      <c r="O8" s="555"/>
      <c r="P8" s="360"/>
    </row>
    <row r="9" spans="1:17" ht="30" customHeight="1">
      <c r="A9" s="52" t="s">
        <v>149</v>
      </c>
      <c r="B9" s="375">
        <v>4529.6000000000004</v>
      </c>
      <c r="C9" s="375">
        <v>7498.83</v>
      </c>
      <c r="D9" s="375">
        <f>'JLP(R)FP-Ril 4.razina '!B10</f>
        <v>7498.83</v>
      </c>
      <c r="E9" s="371">
        <f>'JLP(R)FP-Ril 4.razina '!C10</f>
        <v>7498.8300000000008</v>
      </c>
      <c r="F9" s="376">
        <f>'2026. JLP(R)FP-Ril  razrada '!E23</f>
        <v>7498.8300000000008</v>
      </c>
      <c r="G9" s="365"/>
      <c r="H9" s="366"/>
      <c r="I9" s="366"/>
      <c r="J9" s="366"/>
      <c r="K9" s="361"/>
      <c r="L9" s="555"/>
      <c r="M9" s="555"/>
      <c r="N9" s="555"/>
      <c r="O9" s="555"/>
      <c r="P9" s="555"/>
    </row>
    <row r="10" spans="1:17" ht="29.25" customHeight="1">
      <c r="A10" s="31" t="s">
        <v>148</v>
      </c>
      <c r="B10" s="372">
        <v>1357.57</v>
      </c>
      <c r="C10" s="372">
        <v>3981.68</v>
      </c>
      <c r="D10" s="372">
        <f>'JLP(R)FP-Ril 4.razina '!B11</f>
        <v>3981.68</v>
      </c>
      <c r="E10" s="371">
        <v>3981.68</v>
      </c>
      <c r="F10" s="376">
        <v>3981.68</v>
      </c>
      <c r="G10" s="181"/>
      <c r="H10" s="181"/>
      <c r="I10" s="181"/>
      <c r="J10" s="181"/>
      <c r="K10" s="178"/>
      <c r="L10" s="554"/>
      <c r="M10" s="554"/>
      <c r="N10" s="554"/>
      <c r="O10" s="554"/>
    </row>
    <row r="11" spans="1:17" ht="36" customHeight="1">
      <c r="A11" s="31" t="s">
        <v>188</v>
      </c>
      <c r="B11" s="372">
        <v>39942.1</v>
      </c>
      <c r="C11" s="372">
        <v>64522.34</v>
      </c>
      <c r="D11" s="372">
        <f>'JLP(R)FP-Ril 4.razina '!B12</f>
        <v>68193.440000000002</v>
      </c>
      <c r="E11" s="371">
        <f>'2025. JLP(R)FP-Ril  razrada'!G23</f>
        <v>47175.069999999992</v>
      </c>
      <c r="F11" s="376">
        <f>'2026. JLP(R)FP-Ril  razrada '!G23</f>
        <v>47249.67</v>
      </c>
      <c r="G11" s="181"/>
      <c r="H11" s="182"/>
      <c r="I11" s="182"/>
      <c r="J11" s="182"/>
      <c r="K11" s="53"/>
      <c r="L11" s="537"/>
      <c r="M11" s="537"/>
      <c r="N11" s="537"/>
      <c r="O11" s="537"/>
      <c r="P11" s="537"/>
    </row>
    <row r="12" spans="1:17" ht="36" customHeight="1">
      <c r="A12" s="103" t="s">
        <v>94</v>
      </c>
      <c r="B12" s="371">
        <v>436.52</v>
      </c>
      <c r="C12" s="371">
        <v>18294.63</v>
      </c>
      <c r="D12" s="371">
        <f>'JLP(R)FP-Ril 4.razina '!B13</f>
        <v>6636.1399999999994</v>
      </c>
      <c r="E12" s="371">
        <v>0</v>
      </c>
      <c r="F12" s="376">
        <v>0</v>
      </c>
      <c r="G12" s="181"/>
      <c r="H12" s="182"/>
      <c r="I12" s="182"/>
      <c r="J12" s="182"/>
      <c r="K12" s="53"/>
      <c r="L12" s="54"/>
      <c r="M12" s="54"/>
      <c r="N12" s="54"/>
      <c r="O12" s="54"/>
      <c r="P12" s="54"/>
    </row>
    <row r="13" spans="1:17">
      <c r="A13" s="32" t="s">
        <v>15</v>
      </c>
      <c r="B13" s="60">
        <f>B7+B8+B9+B10+B11+B12</f>
        <v>194052.62</v>
      </c>
      <c r="C13" s="60">
        <f>SUM(C7:C12)</f>
        <v>257817.73999999996</v>
      </c>
      <c r="D13" s="60">
        <f>D7+D8+D9+D10+D11+D12</f>
        <v>254121.67999999993</v>
      </c>
      <c r="E13" s="374">
        <f>E7+E8+E9+E10+E11</f>
        <v>219417.02999999997</v>
      </c>
      <c r="F13" s="374">
        <f>F7+F8+F9+F10+F11</f>
        <v>220006.22999999998</v>
      </c>
      <c r="G13" s="16"/>
      <c r="H13" s="21"/>
      <c r="I13" s="21"/>
      <c r="J13" s="16"/>
      <c r="K13" s="16"/>
      <c r="L13" s="16"/>
      <c r="M13" s="16"/>
    </row>
    <row r="14" spans="1:17" ht="30.75" customHeight="1">
      <c r="L14" s="16"/>
      <c r="M14" s="16"/>
    </row>
    <row r="15" spans="1:17" ht="30.75" customHeight="1">
      <c r="L15" s="16"/>
      <c r="M15" s="16"/>
    </row>
    <row r="16" spans="1:17" ht="30.75" customHeight="1">
      <c r="A16" s="117"/>
    </row>
    <row r="17" spans="1:15" ht="30.75" customHeight="1"/>
    <row r="18" spans="1:15" ht="30.75" customHeight="1"/>
    <row r="19" spans="1:15" ht="30.75" customHeight="1"/>
    <row r="20" spans="1:15" ht="30.75" customHeight="1"/>
    <row r="21" spans="1:15" ht="30.75" customHeight="1"/>
    <row r="22" spans="1:15" ht="30.75" customHeight="1"/>
    <row r="23" spans="1:15" ht="30.75" customHeight="1"/>
    <row r="24" spans="1:15" ht="30.75" customHeight="1">
      <c r="L24" s="16"/>
      <c r="M24" s="16"/>
    </row>
    <row r="25" spans="1:15">
      <c r="A25" s="22"/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</row>
    <row r="26" spans="1:15">
      <c r="A26" s="22"/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</row>
    <row r="27" spans="1:15">
      <c r="A27" s="22"/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</row>
    <row r="28" spans="1:15">
      <c r="A28" s="22"/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</row>
    <row r="29" spans="1:15">
      <c r="A29" s="22"/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</row>
    <row r="30" spans="1:15">
      <c r="A30" s="22"/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</row>
    <row r="31" spans="1:15">
      <c r="A31" s="23"/>
      <c r="B31" s="20"/>
      <c r="C31" s="20"/>
      <c r="D31" s="20"/>
      <c r="E31" s="16"/>
      <c r="F31" s="16"/>
      <c r="G31" s="16"/>
      <c r="H31" s="16"/>
      <c r="I31" s="16"/>
      <c r="J31" s="16"/>
      <c r="K31" s="16"/>
      <c r="L31" s="16"/>
      <c r="M31" s="16"/>
    </row>
    <row r="32" spans="1:15">
      <c r="A32" s="24"/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9"/>
      <c r="O32" s="1"/>
    </row>
    <row r="33" spans="1:32" ht="8.25" customHeight="1">
      <c r="A33" s="2"/>
      <c r="B33" s="2"/>
      <c r="C33" s="2"/>
      <c r="D33" s="2"/>
      <c r="E33" s="2"/>
      <c r="F33" s="34"/>
      <c r="G33" s="34"/>
      <c r="H33" s="34"/>
      <c r="I33" s="34"/>
      <c r="J33" s="34"/>
      <c r="K33" s="34"/>
      <c r="L33" s="34"/>
      <c r="M33" s="34"/>
      <c r="N33" s="35"/>
      <c r="O33" s="35"/>
    </row>
    <row r="34" spans="1:32" ht="9.75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1"/>
      <c r="O34" s="33"/>
      <c r="P34" s="10"/>
    </row>
    <row r="35" spans="1:32" s="8" customFormat="1" ht="21.75" customHeight="1" thickBot="1">
      <c r="A35" s="49" t="s">
        <v>16</v>
      </c>
      <c r="B35" s="44"/>
      <c r="C35" s="47" t="s">
        <v>184</v>
      </c>
      <c r="D35" s="362"/>
      <c r="E35" s="50"/>
      <c r="F35" s="50"/>
      <c r="G35" s="50"/>
      <c r="H35" s="50"/>
      <c r="I35" s="50"/>
      <c r="J35" s="47"/>
      <c r="K35" s="47"/>
      <c r="L35" s="51"/>
      <c r="M35" s="51"/>
      <c r="N35" s="51"/>
      <c r="O35" s="40" t="s">
        <v>157</v>
      </c>
      <c r="P35" s="11" t="s">
        <v>18</v>
      </c>
      <c r="S35" s="549"/>
      <c r="T35" s="549"/>
      <c r="U35" s="549"/>
      <c r="V35" s="549"/>
      <c r="W35" s="549"/>
      <c r="X35" s="549"/>
      <c r="Y35" s="549"/>
      <c r="Z35" s="549"/>
      <c r="AA35" s="549"/>
      <c r="AB35" s="549"/>
      <c r="AC35" s="549"/>
      <c r="AD35" s="549"/>
      <c r="AE35" s="549"/>
      <c r="AF35" s="549"/>
    </row>
    <row r="36" spans="1:32" ht="90" customHeight="1" thickBot="1">
      <c r="A36" s="232" t="s">
        <v>17</v>
      </c>
      <c r="B36" s="233" t="s">
        <v>0</v>
      </c>
      <c r="C36" s="29" t="s">
        <v>220</v>
      </c>
      <c r="D36" s="29" t="s">
        <v>140</v>
      </c>
      <c r="E36" s="231" t="s">
        <v>221</v>
      </c>
      <c r="F36" s="231" t="s">
        <v>185</v>
      </c>
      <c r="G36" s="231" t="s">
        <v>153</v>
      </c>
      <c r="H36" s="231" t="s">
        <v>135</v>
      </c>
      <c r="I36" s="230" t="s">
        <v>133</v>
      </c>
      <c r="J36" s="231" t="s">
        <v>189</v>
      </c>
      <c r="K36" s="231" t="s">
        <v>136</v>
      </c>
      <c r="L36" s="231" t="s">
        <v>10</v>
      </c>
      <c r="M36" s="231" t="s">
        <v>25</v>
      </c>
      <c r="N36" s="234" t="s">
        <v>139</v>
      </c>
      <c r="O36" s="235" t="s">
        <v>222</v>
      </c>
      <c r="P36" s="12">
        <f>SUM(P40:P42)</f>
        <v>0</v>
      </c>
      <c r="S36" s="351"/>
      <c r="T36" s="351"/>
      <c r="U36" s="352"/>
      <c r="V36" s="352"/>
      <c r="W36" s="352"/>
      <c r="X36" s="352"/>
      <c r="Y36" s="352"/>
      <c r="Z36" s="352"/>
      <c r="AA36" s="352"/>
      <c r="AB36" s="352"/>
      <c r="AC36" s="352"/>
      <c r="AD36" s="352"/>
      <c r="AE36" s="353"/>
      <c r="AF36" s="353"/>
    </row>
    <row r="37" spans="1:32" ht="21.75" customHeight="1" thickBot="1">
      <c r="A37" s="544" t="s">
        <v>87</v>
      </c>
      <c r="B37" s="545"/>
      <c r="C37" s="243"/>
      <c r="D37" s="243"/>
      <c r="E37" s="160"/>
      <c r="F37" s="160"/>
      <c r="G37" s="160"/>
      <c r="H37" s="160"/>
      <c r="I37" s="160"/>
      <c r="J37" s="160"/>
      <c r="K37" s="160"/>
      <c r="L37" s="160"/>
      <c r="M37" s="160"/>
      <c r="N37" s="161"/>
      <c r="O37" s="164"/>
      <c r="P37" s="12"/>
      <c r="R37" s="1"/>
      <c r="S37" s="354"/>
      <c r="T37" s="354"/>
      <c r="U37" s="354"/>
      <c r="V37" s="354"/>
      <c r="W37" s="354"/>
      <c r="X37" s="354"/>
      <c r="Y37" s="354"/>
      <c r="Z37" s="354"/>
      <c r="AA37" s="354"/>
      <c r="AB37" s="354"/>
      <c r="AC37" s="354"/>
      <c r="AD37" s="354"/>
      <c r="AE37" s="354"/>
      <c r="AF37" s="354"/>
    </row>
    <row r="38" spans="1:32" ht="53.25" customHeight="1" thickBot="1">
      <c r="A38" s="158"/>
      <c r="B38" s="159" t="s">
        <v>186</v>
      </c>
      <c r="C38" s="159"/>
      <c r="D38" s="159"/>
      <c r="E38" s="160"/>
      <c r="F38" s="160"/>
      <c r="G38" s="160"/>
      <c r="H38" s="160"/>
      <c r="I38" s="160"/>
      <c r="J38" s="160"/>
      <c r="K38" s="160"/>
      <c r="L38" s="160"/>
      <c r="M38" s="160"/>
      <c r="N38" s="161"/>
      <c r="O38" s="165"/>
      <c r="P38" s="166"/>
    </row>
    <row r="39" spans="1:32" ht="21" customHeight="1" thickBot="1">
      <c r="A39" s="153">
        <v>3</v>
      </c>
      <c r="B39" s="152"/>
      <c r="C39" s="247">
        <f>C40+C44+C50</f>
        <v>154091.53000000003</v>
      </c>
      <c r="D39" s="247">
        <f>D40+D44+D50</f>
        <v>172695.27000000002</v>
      </c>
      <c r="E39" s="247">
        <f>E40+E44+E50</f>
        <v>177748.3</v>
      </c>
      <c r="F39" s="247">
        <f t="shared" ref="F39:O39" si="0">F40+F44+F50</f>
        <v>147167.22</v>
      </c>
      <c r="G39" s="247">
        <f t="shared" si="0"/>
        <v>26.55</v>
      </c>
      <c r="H39" s="247">
        <f t="shared" si="0"/>
        <v>4513.8600000000006</v>
      </c>
      <c r="I39" s="247">
        <f>I40+I44+I50</f>
        <v>0</v>
      </c>
      <c r="J39" s="247">
        <f t="shared" si="0"/>
        <v>26040.67</v>
      </c>
      <c r="K39" s="247">
        <f t="shared" si="0"/>
        <v>0</v>
      </c>
      <c r="L39" s="247">
        <f t="shared" si="0"/>
        <v>0</v>
      </c>
      <c r="M39" s="247">
        <f t="shared" si="0"/>
        <v>0</v>
      </c>
      <c r="N39" s="247">
        <f t="shared" si="0"/>
        <v>178936.58</v>
      </c>
      <c r="O39" s="247">
        <f t="shared" si="0"/>
        <v>179525.78</v>
      </c>
      <c r="P39" s="150"/>
      <c r="S39" s="278"/>
      <c r="T39" s="278"/>
      <c r="U39" s="278"/>
      <c r="V39" s="278"/>
      <c r="W39" s="278"/>
      <c r="X39" s="278"/>
      <c r="Y39" s="278"/>
      <c r="Z39" s="278"/>
      <c r="AA39" s="278"/>
      <c r="AB39" s="278"/>
      <c r="AC39" s="278"/>
      <c r="AD39" s="278"/>
      <c r="AE39" s="278"/>
      <c r="AF39" s="278"/>
    </row>
    <row r="40" spans="1:32" ht="14.25" customHeight="1" thickBot="1">
      <c r="A40" s="167">
        <v>31</v>
      </c>
      <c r="B40" s="149" t="s">
        <v>7</v>
      </c>
      <c r="C40" s="295">
        <f>SUM(C41:C43)</f>
        <v>127802.90000000001</v>
      </c>
      <c r="D40" s="295">
        <f>SUM(D41:D43)</f>
        <v>136019.25</v>
      </c>
      <c r="E40" s="249">
        <f t="shared" ref="E40:E48" si="1">SUM(F40:M40)</f>
        <v>142742.97999999998</v>
      </c>
      <c r="F40" s="249">
        <f>SUM(F41:F43)</f>
        <v>122019.9</v>
      </c>
      <c r="G40" s="249">
        <f t="shared" ref="G40:L40" si="2">SUM(G41:G43)</f>
        <v>0</v>
      </c>
      <c r="H40" s="249">
        <f t="shared" si="2"/>
        <v>0</v>
      </c>
      <c r="I40" s="249">
        <f t="shared" si="2"/>
        <v>0</v>
      </c>
      <c r="J40" s="249">
        <f t="shared" si="2"/>
        <v>20723.080000000002</v>
      </c>
      <c r="K40" s="249">
        <f t="shared" si="2"/>
        <v>0</v>
      </c>
      <c r="L40" s="249">
        <f t="shared" si="2"/>
        <v>0</v>
      </c>
      <c r="M40" s="249">
        <f>SUM(M41:M42)</f>
        <v>0</v>
      </c>
      <c r="N40" s="249">
        <f>SUM(N41:N43)</f>
        <v>143533.09</v>
      </c>
      <c r="O40" s="249">
        <f>SUM(O41:O43)</f>
        <v>144122.29</v>
      </c>
      <c r="P40" s="1">
        <v>0</v>
      </c>
      <c r="S40" s="278"/>
      <c r="T40" s="278"/>
      <c r="U40" s="278"/>
      <c r="V40" s="278"/>
      <c r="W40" s="278"/>
      <c r="X40" s="278"/>
      <c r="Y40" s="278"/>
      <c r="Z40" s="278"/>
      <c r="AA40" s="278"/>
      <c r="AB40" s="278"/>
      <c r="AC40" s="278"/>
      <c r="AD40" s="278"/>
      <c r="AE40" s="278"/>
      <c r="AF40" s="278"/>
    </row>
    <row r="41" spans="1:32" ht="14.25" customHeight="1">
      <c r="A41" s="168">
        <v>311</v>
      </c>
      <c r="B41" s="26" t="s">
        <v>21</v>
      </c>
      <c r="C41" s="389">
        <v>107093.17</v>
      </c>
      <c r="D41" s="389">
        <v>109396.97</v>
      </c>
      <c r="E41" s="250">
        <f t="shared" si="1"/>
        <v>112639.8</v>
      </c>
      <c r="F41" s="250">
        <f>'JLP(R)FP-Ril 4.razina '!D34</f>
        <v>95452.56</v>
      </c>
      <c r="G41" s="250">
        <f>'JLP(R)FP-Ril 4.razina '!E34</f>
        <v>0</v>
      </c>
      <c r="H41" s="250">
        <f>'JLP(R)FP-Ril 4.razina '!F34</f>
        <v>0</v>
      </c>
      <c r="I41" s="250">
        <f>'JLP(R)FP-Ril 4.razina '!G34</f>
        <v>0</v>
      </c>
      <c r="J41" s="250">
        <f>'JLP(R)FP-Ril 4.razina '!H34</f>
        <v>17187.240000000002</v>
      </c>
      <c r="K41" s="250">
        <f>'JLP(R)FP-Ril 4.razina '!I34</f>
        <v>0</v>
      </c>
      <c r="L41" s="250">
        <f>'JLP(R)FP-Ril 4.razina '!J34</f>
        <v>0</v>
      </c>
      <c r="M41" s="250">
        <f>'JLP(R)FP-Ril 4.razina '!K34</f>
        <v>0</v>
      </c>
      <c r="N41" s="251">
        <f>'JLP(R)FP-Ril 4.razina '!L34</f>
        <v>113145.48</v>
      </c>
      <c r="O41" s="251">
        <f>'JLP(R)FP-Ril 4.razina '!N34</f>
        <v>113651.16</v>
      </c>
      <c r="P41" s="1"/>
      <c r="S41" s="278"/>
      <c r="T41" s="278"/>
      <c r="U41" s="278"/>
      <c r="V41" s="278"/>
      <c r="W41" s="278"/>
      <c r="X41" s="278"/>
      <c r="Y41" s="278"/>
      <c r="Z41" s="278"/>
      <c r="AA41" s="278"/>
      <c r="AB41" s="278"/>
      <c r="AC41" s="278"/>
      <c r="AD41" s="278"/>
      <c r="AE41" s="278"/>
      <c r="AF41" s="278"/>
    </row>
    <row r="42" spans="1:32" ht="15" customHeight="1">
      <c r="A42" s="169">
        <v>312</v>
      </c>
      <c r="B42" s="27" t="s">
        <v>19</v>
      </c>
      <c r="C42" s="389">
        <v>3039.35</v>
      </c>
      <c r="D42" s="389">
        <v>8571.7999999999993</v>
      </c>
      <c r="E42" s="250">
        <f t="shared" si="1"/>
        <v>11517.7</v>
      </c>
      <c r="F42" s="254">
        <f>'JLP(R)FP-Ril 4.razina '!D36</f>
        <v>10817.7</v>
      </c>
      <c r="G42" s="254">
        <f>'JLP(R)FP-Ril 4.razina '!E36</f>
        <v>0</v>
      </c>
      <c r="H42" s="254">
        <f>'JLP(R)FP-Ril 4.razina '!F36</f>
        <v>0</v>
      </c>
      <c r="I42" s="254">
        <f>'JLP(R)FP-Ril 4.razina '!G36</f>
        <v>0</v>
      </c>
      <c r="J42" s="254">
        <f>'JLP(R)FP-Ril 4.razina '!H36</f>
        <v>700</v>
      </c>
      <c r="K42" s="254">
        <f>'JLP(R)FP-Ril 4.razina '!I36</f>
        <v>0</v>
      </c>
      <c r="L42" s="254">
        <f>'JLP(R)FP-Ril 4.razina '!J36</f>
        <v>0</v>
      </c>
      <c r="M42" s="254">
        <f>'JLP(R)FP-Ril 4.razina '!K36</f>
        <v>0</v>
      </c>
      <c r="N42" s="256">
        <f>'JLP(R)FP-Ril 4.razina '!L36</f>
        <v>11718.61</v>
      </c>
      <c r="O42" s="256">
        <f>'JLP(R)FP-Ril 4.razina '!N36</f>
        <v>11718.61</v>
      </c>
      <c r="P42" s="1">
        <v>0</v>
      </c>
      <c r="S42" s="278"/>
      <c r="T42" s="278"/>
      <c r="U42" s="278"/>
      <c r="V42" s="278"/>
      <c r="W42" s="278"/>
      <c r="X42" s="278"/>
      <c r="Y42" s="278"/>
      <c r="Z42" s="278"/>
      <c r="AA42" s="278"/>
      <c r="AB42" s="278"/>
      <c r="AC42" s="278"/>
      <c r="AD42" s="278"/>
      <c r="AE42" s="278"/>
      <c r="AF42" s="278"/>
    </row>
    <row r="43" spans="1:32" ht="15" customHeight="1">
      <c r="A43" s="170">
        <v>313</v>
      </c>
      <c r="B43" s="55" t="s">
        <v>27</v>
      </c>
      <c r="C43" s="389">
        <v>17670.38</v>
      </c>
      <c r="D43" s="389">
        <v>18050.48</v>
      </c>
      <c r="E43" s="250">
        <f t="shared" si="1"/>
        <v>18585.48</v>
      </c>
      <c r="F43" s="127">
        <f>'JLP(R)FP-Ril 4.razina '!D38</f>
        <v>15749.64</v>
      </c>
      <c r="G43" s="127">
        <f>'JLP(R)FP-Ril 4.razina '!E38</f>
        <v>0</v>
      </c>
      <c r="H43" s="127">
        <f>'JLP(R)FP-Ril 4.razina '!F38</f>
        <v>0</v>
      </c>
      <c r="I43" s="127">
        <f>'JLP(R)FP-Ril 4.razina '!G38</f>
        <v>0</v>
      </c>
      <c r="J43" s="127">
        <f>'JLP(R)FP-Ril 4.razina '!H38</f>
        <v>2835.84</v>
      </c>
      <c r="K43" s="127">
        <f>'JLP(R)FP-Ril 4.razina '!I38</f>
        <v>0</v>
      </c>
      <c r="L43" s="127">
        <f>'JLP(R)FP-Ril 4.razina '!J38</f>
        <v>0</v>
      </c>
      <c r="M43" s="127">
        <f>'JLP(R)FP-Ril 4.razina '!K38</f>
        <v>0</v>
      </c>
      <c r="N43" s="252">
        <f>'JLP(R)FP-Ril 4.razina '!L38</f>
        <v>18669</v>
      </c>
      <c r="O43" s="252">
        <f>'JLP(R)FP-Ril 4.razina '!N38</f>
        <v>18752.52</v>
      </c>
      <c r="P43" s="1"/>
      <c r="S43" s="278"/>
      <c r="T43" s="278"/>
      <c r="U43" s="278"/>
      <c r="V43" s="278"/>
      <c r="W43" s="278"/>
      <c r="X43" s="278"/>
      <c r="Y43" s="278"/>
      <c r="Z43" s="278"/>
      <c r="AA43" s="278"/>
      <c r="AB43" s="278"/>
      <c r="AC43" s="278"/>
      <c r="AD43" s="278"/>
      <c r="AE43" s="278"/>
      <c r="AF43" s="278"/>
    </row>
    <row r="44" spans="1:32" ht="14.25" customHeight="1" thickBot="1">
      <c r="A44" s="171">
        <v>32</v>
      </c>
      <c r="B44" s="25" t="s">
        <v>20</v>
      </c>
      <c r="C44" s="296">
        <f>SUM(C45:C49)</f>
        <v>25353.96</v>
      </c>
      <c r="D44" s="296">
        <f>SUM(D45:D49)</f>
        <v>35421.79</v>
      </c>
      <c r="E44" s="61">
        <f t="shared" si="1"/>
        <v>33751.089999999997</v>
      </c>
      <c r="F44" s="61">
        <f t="shared" ref="F44:M44" si="3">SUM(F45:F49)</f>
        <v>24350.979999999996</v>
      </c>
      <c r="G44" s="61">
        <f t="shared" si="3"/>
        <v>0</v>
      </c>
      <c r="H44" s="61">
        <f t="shared" si="3"/>
        <v>4314.7800000000007</v>
      </c>
      <c r="I44" s="61">
        <f t="shared" si="3"/>
        <v>0</v>
      </c>
      <c r="J44" s="61">
        <f t="shared" si="3"/>
        <v>5085.329999999999</v>
      </c>
      <c r="K44" s="61">
        <f t="shared" si="3"/>
        <v>0</v>
      </c>
      <c r="L44" s="61">
        <f t="shared" si="3"/>
        <v>0</v>
      </c>
      <c r="M44" s="61">
        <f t="shared" si="3"/>
        <v>0</v>
      </c>
      <c r="N44" s="61">
        <f>SUM(N45:N49)</f>
        <v>34149.259999999995</v>
      </c>
      <c r="O44" s="61">
        <f>SUM(O45:O49)</f>
        <v>34149.259999999995</v>
      </c>
      <c r="P44" s="150">
        <f>SUM(P45:P58)</f>
        <v>0</v>
      </c>
      <c r="S44" s="278"/>
      <c r="T44" s="278"/>
      <c r="U44" s="278"/>
      <c r="V44" s="278"/>
      <c r="W44" s="278"/>
      <c r="X44" s="278"/>
      <c r="Y44" s="278"/>
      <c r="Z44" s="278"/>
      <c r="AA44" s="278"/>
      <c r="AB44" s="278"/>
      <c r="AC44" s="278"/>
      <c r="AD44" s="278"/>
      <c r="AE44" s="278"/>
      <c r="AF44" s="278"/>
    </row>
    <row r="45" spans="1:32" ht="30.75" customHeight="1">
      <c r="A45" s="168">
        <v>321</v>
      </c>
      <c r="B45" s="36" t="s">
        <v>50</v>
      </c>
      <c r="C45" s="389">
        <v>7694.54</v>
      </c>
      <c r="D45" s="389">
        <v>7963.38</v>
      </c>
      <c r="E45" s="250">
        <f t="shared" si="1"/>
        <v>8492.68</v>
      </c>
      <c r="F45" s="250">
        <f>'JLP(R)FP-Ril 4.razina '!D41</f>
        <v>5796.34</v>
      </c>
      <c r="G45" s="250">
        <f>'JLP(R)FP-Ril 4.razina '!E41</f>
        <v>0</v>
      </c>
      <c r="H45" s="250">
        <f>'JLP(R)FP-Ril 4.razina '!F41</f>
        <v>398.16999999999996</v>
      </c>
      <c r="I45" s="253">
        <f>'JLP(R)FP-Ril 4.razina '!G41</f>
        <v>0</v>
      </c>
      <c r="J45" s="250">
        <f>'JLP(R)FP-Ril 4.razina '!H41</f>
        <v>2298.1699999999996</v>
      </c>
      <c r="K45" s="250">
        <f>'JLP(R)FP-Ril 4.razina '!I41</f>
        <v>0</v>
      </c>
      <c r="L45" s="250">
        <f>'JLP(R)FP-Ril 4.razina '!J41</f>
        <v>0</v>
      </c>
      <c r="M45" s="250">
        <f>'JLP(R)FP-Ril 4.razina '!K41</f>
        <v>0</v>
      </c>
      <c r="N45" s="251">
        <f>'JLP(R)FP-Ril 4.razina '!L41</f>
        <v>8492.68</v>
      </c>
      <c r="O45" s="251">
        <f>'JLP(R)FP-Ril 4.razina '!N41</f>
        <v>8492.68</v>
      </c>
      <c r="P45" s="1">
        <v>0</v>
      </c>
      <c r="S45" s="278"/>
      <c r="T45" s="278"/>
      <c r="U45" s="278"/>
      <c r="V45" s="278"/>
      <c r="W45" s="278"/>
      <c r="X45" s="278"/>
      <c r="Y45" s="278"/>
      <c r="Z45" s="278"/>
      <c r="AA45" s="278"/>
      <c r="AB45" s="278"/>
      <c r="AC45" s="278"/>
      <c r="AD45" s="278"/>
      <c r="AE45" s="278"/>
      <c r="AF45" s="278"/>
    </row>
    <row r="46" spans="1:32" ht="26.25" customHeight="1">
      <c r="A46" s="169">
        <v>322</v>
      </c>
      <c r="B46" s="37" t="s">
        <v>3</v>
      </c>
      <c r="C46" s="389">
        <v>6674.74</v>
      </c>
      <c r="D46" s="389">
        <v>9592.43</v>
      </c>
      <c r="E46" s="250">
        <f t="shared" si="1"/>
        <v>8892.43</v>
      </c>
      <c r="F46" s="254">
        <f>'JLP(R)FP-Ril 4.razina '!D46</f>
        <v>7167.03</v>
      </c>
      <c r="G46" s="254">
        <f>'JLP(R)FP-Ril 4.razina '!E46</f>
        <v>0</v>
      </c>
      <c r="H46" s="254">
        <f>'JLP(R)FP-Ril 4.razina '!F46</f>
        <v>1260.8800000000001</v>
      </c>
      <c r="I46" s="255">
        <f>'JLP(R)FP-Ril 4.razina '!G46</f>
        <v>0</v>
      </c>
      <c r="J46" s="254">
        <f>'JLP(R)FP-Ril 4.razina '!H46</f>
        <v>464.52</v>
      </c>
      <c r="K46" s="254">
        <f>'JLP(R)FP-Ril 4.razina '!I46</f>
        <v>0</v>
      </c>
      <c r="L46" s="254">
        <f>'JLP(R)FP-Ril 4.razina '!J46</f>
        <v>0</v>
      </c>
      <c r="M46" s="254">
        <f>'JLP(R)FP-Ril 4.razina '!K46</f>
        <v>0</v>
      </c>
      <c r="N46" s="256">
        <f>'JLP(R)FP-Ril 4.razina '!L46</f>
        <v>8892.43</v>
      </c>
      <c r="O46" s="256">
        <f>'JLP(R)FP-Ril 4.razina '!N46</f>
        <v>8892.43</v>
      </c>
      <c r="P46" s="1"/>
      <c r="S46" s="278"/>
      <c r="T46" s="278"/>
      <c r="U46" s="278"/>
      <c r="V46" s="278"/>
      <c r="W46" s="278"/>
      <c r="X46" s="278"/>
      <c r="Y46" s="278"/>
      <c r="Z46" s="278"/>
      <c r="AA46" s="278"/>
      <c r="AB46" s="278"/>
      <c r="AC46" s="278"/>
      <c r="AD46" s="278"/>
      <c r="AE46" s="278"/>
      <c r="AF46" s="278"/>
    </row>
    <row r="47" spans="1:32" ht="14.25" customHeight="1">
      <c r="A47" s="169">
        <v>323</v>
      </c>
      <c r="B47" s="27" t="s">
        <v>4</v>
      </c>
      <c r="C47" s="389">
        <v>9771.1</v>
      </c>
      <c r="D47" s="389">
        <v>13804.67</v>
      </c>
      <c r="E47" s="254">
        <f t="shared" si="1"/>
        <v>12304.67</v>
      </c>
      <c r="F47" s="254">
        <f>'JLP(R)FP-Ril 4.razina '!D52</f>
        <v>8560.6200000000008</v>
      </c>
      <c r="G47" s="254">
        <f>'JLP(R)FP-Ril 4.razina '!E52</f>
        <v>0</v>
      </c>
      <c r="H47" s="254">
        <f>'JLP(R)FP-Ril 4.razina '!F52</f>
        <v>1554.1299999999999</v>
      </c>
      <c r="I47" s="255">
        <f>'JLP(R)FP-Ril 4.razina '!G52</f>
        <v>0</v>
      </c>
      <c r="J47" s="254">
        <f>'JLP(R)FP-Ril 4.razina '!H52</f>
        <v>2189.9199999999996</v>
      </c>
      <c r="K47" s="254">
        <f>'JLP(R)FP-Ril 4.razina '!I52</f>
        <v>0</v>
      </c>
      <c r="L47" s="254">
        <f>'JLP(R)FP-Ril 4.razina '!J52</f>
        <v>0</v>
      </c>
      <c r="M47" s="254">
        <f>'JLP(R)FP-Ril 4.razina '!K52</f>
        <v>0</v>
      </c>
      <c r="N47" s="256">
        <f>'JLP(R)FP-Ril 4.razina '!L52</f>
        <v>12304.67</v>
      </c>
      <c r="O47" s="256">
        <f>'JLP(R)FP-Ril 4.razina '!N52</f>
        <v>12304.67</v>
      </c>
      <c r="P47" s="1"/>
      <c r="S47" s="278"/>
      <c r="T47" s="278"/>
      <c r="U47" s="278"/>
      <c r="V47" s="278"/>
      <c r="W47" s="278"/>
      <c r="X47" s="278"/>
      <c r="Y47" s="278"/>
      <c r="Z47" s="278"/>
      <c r="AA47" s="278"/>
      <c r="AB47" s="278"/>
      <c r="AC47" s="278"/>
      <c r="AD47" s="278"/>
      <c r="AE47" s="278"/>
      <c r="AF47" s="278"/>
    </row>
    <row r="48" spans="1:32" ht="14.25" customHeight="1">
      <c r="A48" s="169">
        <v>324</v>
      </c>
      <c r="B48" s="27" t="s">
        <v>28</v>
      </c>
      <c r="C48" s="389">
        <v>0</v>
      </c>
      <c r="D48" s="389">
        <v>0</v>
      </c>
      <c r="E48" s="250">
        <f t="shared" si="1"/>
        <v>0</v>
      </c>
      <c r="F48" s="254">
        <f>'JLP(R)FP-Ril 4.razina '!D62</f>
        <v>0</v>
      </c>
      <c r="G48" s="254">
        <f>'JLP(R)FP-Ril 4.razina '!E62</f>
        <v>0</v>
      </c>
      <c r="H48" s="254">
        <f>'JLP(R)FP-Ril 4.razina '!F62</f>
        <v>0</v>
      </c>
      <c r="I48" s="255">
        <f>'JLP(R)FP-Ril 4.razina '!G62</f>
        <v>0</v>
      </c>
      <c r="J48" s="254">
        <f>'JLP(R)FP-Ril 4.razina '!H62</f>
        <v>0</v>
      </c>
      <c r="K48" s="254">
        <f>'JLP(R)FP-Ril 4.razina '!I62</f>
        <v>0</v>
      </c>
      <c r="L48" s="254">
        <f>'JLP(R)FP-Ril 4.razina '!J62</f>
        <v>0</v>
      </c>
      <c r="M48" s="254">
        <f>'JLP(R)FP-Ril 4.razina '!K62</f>
        <v>0</v>
      </c>
      <c r="N48" s="256">
        <f>'JLP(R)FP-Ril 4.razina '!L62</f>
        <v>398.17</v>
      </c>
      <c r="O48" s="256">
        <f>'JLP(R)FP-Ril 4.razina '!N62</f>
        <v>398.17</v>
      </c>
      <c r="P48" s="1"/>
      <c r="S48" s="278"/>
      <c r="T48" s="278"/>
      <c r="U48" s="278"/>
      <c r="V48" s="278"/>
      <c r="W48" s="278"/>
      <c r="X48" s="278"/>
      <c r="Y48" s="278"/>
      <c r="Z48" s="278"/>
      <c r="AA48" s="278"/>
      <c r="AB48" s="278"/>
      <c r="AC48" s="278"/>
      <c r="AD48" s="278"/>
      <c r="AE48" s="278"/>
      <c r="AF48" s="278"/>
    </row>
    <row r="49" spans="1:32" ht="24.75" customHeight="1">
      <c r="A49" s="169">
        <v>329</v>
      </c>
      <c r="B49" s="37" t="s">
        <v>2</v>
      </c>
      <c r="C49" s="389">
        <v>1213.58</v>
      </c>
      <c r="D49" s="389">
        <v>4061.31</v>
      </c>
      <c r="E49" s="254">
        <f>SUM(F49:H49)</f>
        <v>3928.59</v>
      </c>
      <c r="F49" s="254">
        <f>'JLP(R)FP-Ril 4.razina '!D64</f>
        <v>2826.99</v>
      </c>
      <c r="G49" s="254">
        <f>'JLP(R)FP-Ril 4.razina '!E64</f>
        <v>0</v>
      </c>
      <c r="H49" s="254">
        <f>'JLP(R)FP-Ril 4.razina '!F64</f>
        <v>1101.6000000000001</v>
      </c>
      <c r="I49" s="255">
        <f>'JLP(R)FP-Ril 4.razina '!G64</f>
        <v>0</v>
      </c>
      <c r="J49" s="254">
        <f>'JLP(R)FP-Ril 4.razina '!H64</f>
        <v>132.72</v>
      </c>
      <c r="K49" s="254">
        <f>'JLP(R)FP-Ril 4.razina '!I64</f>
        <v>0</v>
      </c>
      <c r="L49" s="254">
        <f>'JLP(R)FP-Ril 4.razina '!J64</f>
        <v>0</v>
      </c>
      <c r="M49" s="254">
        <f>'JLP(R)FP-Ril 4.razina '!K64</f>
        <v>0</v>
      </c>
      <c r="N49" s="256">
        <f>'JLP(R)FP-Ril 4.razina '!L64</f>
        <v>4061.3100000000004</v>
      </c>
      <c r="O49" s="256">
        <f>'JLP(R)FP-Ril 4.razina '!N64</f>
        <v>4061.3100000000004</v>
      </c>
      <c r="P49" s="1">
        <v>0</v>
      </c>
      <c r="S49" s="278"/>
      <c r="T49" s="278"/>
      <c r="U49" s="278"/>
      <c r="V49" s="278"/>
      <c r="W49" s="278"/>
      <c r="X49" s="278"/>
      <c r="Y49" s="278"/>
      <c r="Z49" s="278"/>
      <c r="AA49" s="278"/>
      <c r="AB49" s="278"/>
      <c r="AC49" s="278"/>
      <c r="AD49" s="278"/>
      <c r="AE49" s="278"/>
      <c r="AF49" s="278"/>
    </row>
    <row r="50" spans="1:32" ht="14.25" customHeight="1" thickBot="1">
      <c r="A50" s="171">
        <v>34</v>
      </c>
      <c r="B50" s="25" t="s">
        <v>5</v>
      </c>
      <c r="C50" s="246">
        <f>C51</f>
        <v>934.67</v>
      </c>
      <c r="D50" s="296">
        <f>D51</f>
        <v>1254.23</v>
      </c>
      <c r="E50" s="61">
        <f>SUM(F50:M50)</f>
        <v>1254.23</v>
      </c>
      <c r="F50" s="61">
        <f t="shared" ref="F50:M50" si="4">F51</f>
        <v>796.34</v>
      </c>
      <c r="G50" s="61">
        <f t="shared" si="4"/>
        <v>26.55</v>
      </c>
      <c r="H50" s="61">
        <f t="shared" si="4"/>
        <v>199.07999999999998</v>
      </c>
      <c r="I50" s="61">
        <f t="shared" si="4"/>
        <v>0</v>
      </c>
      <c r="J50" s="61">
        <f t="shared" si="4"/>
        <v>232.26</v>
      </c>
      <c r="K50" s="61">
        <f t="shared" si="4"/>
        <v>0</v>
      </c>
      <c r="L50" s="61">
        <f t="shared" si="4"/>
        <v>0</v>
      </c>
      <c r="M50" s="61">
        <f t="shared" si="4"/>
        <v>0</v>
      </c>
      <c r="N50" s="61">
        <f>N51</f>
        <v>1254.23</v>
      </c>
      <c r="O50" s="61">
        <f>O51</f>
        <v>1254.23</v>
      </c>
      <c r="P50" s="1">
        <v>0</v>
      </c>
      <c r="S50" s="278"/>
      <c r="T50" s="278"/>
      <c r="U50" s="278"/>
      <c r="V50" s="278"/>
      <c r="W50" s="278"/>
      <c r="X50" s="278"/>
      <c r="Y50" s="278"/>
      <c r="Z50" s="278"/>
      <c r="AA50" s="278"/>
      <c r="AB50" s="278"/>
      <c r="AC50" s="278"/>
      <c r="AD50" s="278"/>
      <c r="AE50" s="278"/>
      <c r="AF50" s="278"/>
    </row>
    <row r="51" spans="1:32" ht="13.5" customHeight="1" thickBot="1">
      <c r="A51" s="172">
        <v>343</v>
      </c>
      <c r="B51" s="136" t="s">
        <v>6</v>
      </c>
      <c r="C51" s="390">
        <v>934.67</v>
      </c>
      <c r="D51" s="389">
        <v>1254.23</v>
      </c>
      <c r="E51" s="257">
        <f>SUM(F51:M51)</f>
        <v>1254.23</v>
      </c>
      <c r="F51" s="257">
        <f>'JLP(R)FP-Ril 4.razina '!D71</f>
        <v>796.34</v>
      </c>
      <c r="G51" s="257">
        <f>'JLP(R)FP-Ril 4.razina '!E71</f>
        <v>26.55</v>
      </c>
      <c r="H51" s="257">
        <f>'JLP(R)FP-Ril 4.razina '!F71</f>
        <v>199.07999999999998</v>
      </c>
      <c r="I51" s="257">
        <f>'JLP(R)FP-Ril 4.razina '!G71</f>
        <v>0</v>
      </c>
      <c r="J51" s="257">
        <f>'JLP(R)FP-Ril 4.razina '!H71</f>
        <v>232.26</v>
      </c>
      <c r="K51" s="257">
        <f>'JLP(R)FP-Ril 4.razina '!I71</f>
        <v>0</v>
      </c>
      <c r="L51" s="257">
        <f>'JLP(R)FP-Ril 4.razina '!J71</f>
        <v>0</v>
      </c>
      <c r="M51" s="257">
        <f>'JLP(R)FP-Ril 4.razina '!K71</f>
        <v>0</v>
      </c>
      <c r="N51" s="258">
        <f>'JLP(R)FP-Ril 4.razina '!L71</f>
        <v>1254.23</v>
      </c>
      <c r="O51" s="258">
        <f>'JLP(R)FP-Ril 4.razina '!N71</f>
        <v>1254.23</v>
      </c>
      <c r="P51" s="162">
        <f>SUM(P55:P56)</f>
        <v>0</v>
      </c>
      <c r="S51" s="278"/>
      <c r="T51" s="278"/>
      <c r="U51" s="278"/>
      <c r="V51" s="278"/>
      <c r="W51" s="278"/>
      <c r="X51" s="278"/>
      <c r="Y51" s="278"/>
      <c r="Z51" s="278"/>
      <c r="AA51" s="278"/>
      <c r="AB51" s="278"/>
      <c r="AC51" s="278"/>
      <c r="AD51" s="278"/>
      <c r="AE51" s="278"/>
      <c r="AF51" s="278"/>
    </row>
    <row r="52" spans="1:32" ht="13.5" customHeight="1" thickBot="1">
      <c r="A52" s="546" t="s">
        <v>87</v>
      </c>
      <c r="B52" s="547"/>
      <c r="C52" s="244"/>
      <c r="D52" s="297"/>
      <c r="E52" s="260"/>
      <c r="F52" s="260"/>
      <c r="G52" s="260"/>
      <c r="H52" s="260"/>
      <c r="I52" s="260"/>
      <c r="J52" s="260"/>
      <c r="K52" s="260"/>
      <c r="L52" s="260"/>
      <c r="M52" s="260"/>
      <c r="N52" s="261"/>
      <c r="O52" s="261"/>
      <c r="P52" s="163"/>
      <c r="S52" s="278"/>
      <c r="T52" s="278"/>
      <c r="U52" s="278"/>
      <c r="V52" s="278"/>
      <c r="W52" s="278"/>
      <c r="X52" s="278"/>
      <c r="Y52" s="278"/>
      <c r="Z52" s="278"/>
      <c r="AA52" s="278"/>
      <c r="AB52" s="278"/>
      <c r="AC52" s="278"/>
      <c r="AD52" s="278"/>
      <c r="AE52" s="278"/>
      <c r="AF52" s="278"/>
    </row>
    <row r="53" spans="1:32" ht="48" customHeight="1" thickBot="1">
      <c r="A53" s="172"/>
      <c r="B53" s="177" t="s">
        <v>187</v>
      </c>
      <c r="C53" s="177"/>
      <c r="D53" s="177"/>
      <c r="E53" s="257"/>
      <c r="F53" s="257"/>
      <c r="G53" s="257"/>
      <c r="H53" s="257"/>
      <c r="I53" s="257"/>
      <c r="J53" s="257"/>
      <c r="K53" s="257"/>
      <c r="L53" s="257"/>
      <c r="M53" s="257"/>
      <c r="N53" s="258"/>
      <c r="O53" s="258"/>
      <c r="P53" s="150"/>
      <c r="S53" s="278"/>
      <c r="T53" s="278"/>
      <c r="U53" s="278"/>
      <c r="V53" s="278"/>
      <c r="W53" s="278"/>
      <c r="X53" s="278"/>
      <c r="Y53" s="278"/>
      <c r="Z53" s="278"/>
      <c r="AA53" s="278"/>
      <c r="AB53" s="278"/>
      <c r="AC53" s="278"/>
      <c r="AD53" s="278"/>
      <c r="AE53" s="278"/>
      <c r="AF53" s="278"/>
    </row>
    <row r="54" spans="1:32" ht="13.5" customHeight="1" thickBot="1">
      <c r="A54" s="154">
        <v>4</v>
      </c>
      <c r="B54" s="155"/>
      <c r="C54" s="245">
        <f>C55</f>
        <v>33538.04</v>
      </c>
      <c r="D54" s="245">
        <f>D55</f>
        <v>85122.47</v>
      </c>
      <c r="E54" s="262">
        <f>E55</f>
        <v>76373.38</v>
      </c>
      <c r="F54" s="262">
        <f t="shared" ref="F54:O54" si="5">F55</f>
        <v>20617.82</v>
      </c>
      <c r="G54" s="262">
        <f t="shared" si="5"/>
        <v>0</v>
      </c>
      <c r="H54" s="262">
        <f t="shared" si="5"/>
        <v>2984.97</v>
      </c>
      <c r="I54" s="262">
        <f t="shared" si="5"/>
        <v>6636.1399999999994</v>
      </c>
      <c r="J54" s="262">
        <f t="shared" si="5"/>
        <v>42152.770000000004</v>
      </c>
      <c r="K54" s="262">
        <f t="shared" si="5"/>
        <v>3981.68</v>
      </c>
      <c r="L54" s="262">
        <f t="shared" si="5"/>
        <v>0</v>
      </c>
      <c r="M54" s="262">
        <f t="shared" si="5"/>
        <v>0</v>
      </c>
      <c r="N54" s="262">
        <f t="shared" si="5"/>
        <v>40480.449999999997</v>
      </c>
      <c r="O54" s="262">
        <f t="shared" si="5"/>
        <v>40480.449999999997</v>
      </c>
      <c r="P54" s="150"/>
      <c r="S54" s="278"/>
      <c r="T54" s="278"/>
      <c r="U54" s="278"/>
      <c r="V54" s="278"/>
      <c r="W54" s="278"/>
      <c r="X54" s="278"/>
      <c r="Y54" s="278"/>
      <c r="Z54" s="278"/>
      <c r="AA54" s="278"/>
      <c r="AB54" s="278"/>
      <c r="AC54" s="278"/>
      <c r="AD54" s="278"/>
      <c r="AE54" s="278"/>
      <c r="AF54" s="278"/>
    </row>
    <row r="55" spans="1:32" ht="38.25" customHeight="1" thickBot="1">
      <c r="A55" s="167">
        <v>42</v>
      </c>
      <c r="B55" s="151" t="s">
        <v>22</v>
      </c>
      <c r="C55" s="298">
        <f>SUM(C56:C57)</f>
        <v>33538.04</v>
      </c>
      <c r="D55" s="298">
        <f>SUM(D56:D57)</f>
        <v>85122.47</v>
      </c>
      <c r="E55" s="249">
        <f>SUM(F55:M55)</f>
        <v>76373.38</v>
      </c>
      <c r="F55" s="249">
        <f t="shared" ref="F55:O55" si="6">SUM(F56:F57)</f>
        <v>20617.82</v>
      </c>
      <c r="G55" s="249">
        <f t="shared" si="6"/>
        <v>0</v>
      </c>
      <c r="H55" s="249">
        <f t="shared" si="6"/>
        <v>2984.97</v>
      </c>
      <c r="I55" s="249">
        <f t="shared" si="6"/>
        <v>6636.1399999999994</v>
      </c>
      <c r="J55" s="249">
        <f t="shared" si="6"/>
        <v>42152.770000000004</v>
      </c>
      <c r="K55" s="249">
        <f t="shared" si="6"/>
        <v>3981.68</v>
      </c>
      <c r="L55" s="249">
        <f t="shared" si="6"/>
        <v>0</v>
      </c>
      <c r="M55" s="249">
        <f t="shared" si="6"/>
        <v>0</v>
      </c>
      <c r="N55" s="249">
        <f t="shared" si="6"/>
        <v>40480.449999999997</v>
      </c>
      <c r="O55" s="249">
        <f t="shared" si="6"/>
        <v>40480.449999999997</v>
      </c>
      <c r="P55" s="1"/>
      <c r="S55" s="278"/>
      <c r="T55" s="278"/>
      <c r="U55" s="278"/>
      <c r="V55" s="278"/>
      <c r="W55" s="278"/>
      <c r="X55" s="278"/>
      <c r="Y55" s="278"/>
      <c r="Z55" s="278"/>
      <c r="AA55" s="278"/>
      <c r="AB55" s="278"/>
      <c r="AC55" s="278"/>
      <c r="AD55" s="278"/>
      <c r="AE55" s="278"/>
      <c r="AF55" s="278"/>
    </row>
    <row r="56" spans="1:32" ht="14.25" customHeight="1">
      <c r="A56" s="173">
        <v>422</v>
      </c>
      <c r="B56" s="57" t="s">
        <v>23</v>
      </c>
      <c r="C56" s="389">
        <v>7561.29</v>
      </c>
      <c r="D56" s="389">
        <v>51611.25</v>
      </c>
      <c r="E56" s="250">
        <f>SUM(F56:M56)</f>
        <v>38880.479999999996</v>
      </c>
      <c r="F56" s="259">
        <f>'JLP(R)FP-Ril 4.razina '!D76</f>
        <v>10000</v>
      </c>
      <c r="G56" s="259">
        <f>'JLP(R)FP-Ril 4.razina '!E76</f>
        <v>0</v>
      </c>
      <c r="H56" s="259">
        <f>'JLP(R)FP-Ril 4.razina '!F76</f>
        <v>1990.84</v>
      </c>
      <c r="I56" s="259">
        <f>'JLP(R)FP-Ril 4.razina '!G76</f>
        <v>3981.68</v>
      </c>
      <c r="J56" s="259">
        <f>'JLP(R)FP-Ril 4.razina '!H76</f>
        <v>22907.96</v>
      </c>
      <c r="K56" s="259">
        <f>'JLP(R)FP-Ril 4.razina '!I76</f>
        <v>0</v>
      </c>
      <c r="L56" s="259">
        <f>'JLP(R)FP-Ril 4.razina '!J76</f>
        <v>0</v>
      </c>
      <c r="M56" s="259">
        <f>'JLP(R)FP-Ril 4.razina '!K76</f>
        <v>0</v>
      </c>
      <c r="N56" s="251">
        <f>'JLP(R)FP-Ril 4.razina '!L76</f>
        <v>5308.91</v>
      </c>
      <c r="O56" s="251">
        <f>'JLP(R)FP-Ril 4.razina '!N76</f>
        <v>5308.91</v>
      </c>
      <c r="P56" s="1"/>
      <c r="S56" s="278"/>
      <c r="T56" s="278"/>
      <c r="U56" s="278"/>
      <c r="V56" s="278"/>
      <c r="W56" s="278"/>
      <c r="X56" s="278"/>
      <c r="Y56" s="278"/>
      <c r="Z56" s="278"/>
      <c r="AA56" s="278"/>
      <c r="AB56" s="278"/>
      <c r="AC56" s="278"/>
      <c r="AD56" s="278"/>
      <c r="AE56" s="278"/>
      <c r="AF56" s="278"/>
    </row>
    <row r="57" spans="1:32" ht="14.25" customHeight="1">
      <c r="A57" s="169">
        <v>424</v>
      </c>
      <c r="B57" s="38" t="s">
        <v>24</v>
      </c>
      <c r="C57" s="389">
        <v>25976.75</v>
      </c>
      <c r="D57" s="389">
        <v>33511.22</v>
      </c>
      <c r="E57" s="250">
        <f>SUM(F57:M57)</f>
        <v>37492.9</v>
      </c>
      <c r="F57" s="254">
        <f>'JLP(R)FP-Ril 4.razina '!D81</f>
        <v>10617.82</v>
      </c>
      <c r="G57" s="254">
        <f>'JLP(R)FP-Ril 4.razina '!E81</f>
        <v>0</v>
      </c>
      <c r="H57" s="254">
        <f>'JLP(R)FP-Ril 4.razina '!F81</f>
        <v>994.13</v>
      </c>
      <c r="I57" s="254">
        <f>'JLP(R)FP-Ril 4.razina '!G81</f>
        <v>2654.46</v>
      </c>
      <c r="J57" s="254">
        <f>'JLP(R)FP-Ril 4.razina '!H81</f>
        <v>19244.810000000001</v>
      </c>
      <c r="K57" s="254">
        <f>'JLP(R)FP-Ril 4.razina '!I81</f>
        <v>3981.68</v>
      </c>
      <c r="L57" s="254">
        <f>'JLP(R)FP-Ril 4.razina '!J81</f>
        <v>0</v>
      </c>
      <c r="M57" s="254">
        <f>'JLP(R)FP-Ril 4.razina '!K81</f>
        <v>0</v>
      </c>
      <c r="N57" s="256">
        <f>'JLP(R)FP-Ril 4.razina '!L81</f>
        <v>35171.54</v>
      </c>
      <c r="O57" s="256">
        <f>'JLP(R)FP-Ril 4.razina '!N81</f>
        <v>35171.54</v>
      </c>
      <c r="P57" s="1">
        <v>0</v>
      </c>
      <c r="S57" s="278"/>
      <c r="T57" s="278"/>
      <c r="U57" s="278"/>
      <c r="V57" s="278"/>
      <c r="W57" s="278"/>
      <c r="X57" s="278"/>
      <c r="Y57" s="278"/>
      <c r="Z57" s="278"/>
      <c r="AA57" s="278"/>
      <c r="AB57" s="278"/>
      <c r="AC57" s="278"/>
      <c r="AD57" s="278"/>
      <c r="AE57" s="278"/>
      <c r="AF57" s="278"/>
    </row>
    <row r="58" spans="1:32" ht="14.25" customHeight="1" thickBot="1">
      <c r="A58" s="174"/>
      <c r="B58" s="175" t="s">
        <v>26</v>
      </c>
      <c r="C58" s="248">
        <f>C54+C39</f>
        <v>187629.57000000004</v>
      </c>
      <c r="D58" s="248">
        <f>D54+D39</f>
        <v>257817.74000000002</v>
      </c>
      <c r="E58" s="263">
        <f>E55+E50+E44+E40</f>
        <v>254121.68</v>
      </c>
      <c r="F58" s="263">
        <f>F55+F50+F44+F40</f>
        <v>167785.03999999998</v>
      </c>
      <c r="G58" s="263">
        <f>G55+G50+G44+G40</f>
        <v>26.55</v>
      </c>
      <c r="H58" s="263">
        <f>H55+H50+H44+H40</f>
        <v>7498.83</v>
      </c>
      <c r="I58" s="264">
        <f>I55+I50+I44+I40</f>
        <v>6636.1399999999994</v>
      </c>
      <c r="J58" s="263">
        <f>J40+J44+J50+J55</f>
        <v>68193.440000000002</v>
      </c>
      <c r="K58" s="263">
        <f>K40+K44+K50+K55</f>
        <v>3981.68</v>
      </c>
      <c r="L58" s="263">
        <f>L40+L44+L50+L55</f>
        <v>0</v>
      </c>
      <c r="M58" s="263">
        <f>M40+M44+M50+M55</f>
        <v>0</v>
      </c>
      <c r="N58" s="263">
        <f>N40+N44+N50+N55</f>
        <v>219417.02999999997</v>
      </c>
      <c r="O58" s="263">
        <f>O55+O50+O44+O40</f>
        <v>220006.23</v>
      </c>
      <c r="P58" s="176">
        <v>0</v>
      </c>
      <c r="S58" s="278"/>
      <c r="T58" s="278"/>
      <c r="U58" s="278"/>
      <c r="V58" s="278"/>
      <c r="W58" s="278"/>
      <c r="X58" s="278"/>
      <c r="Y58" s="278"/>
      <c r="Z58" s="278"/>
      <c r="AA58" s="278"/>
      <c r="AB58" s="278"/>
      <c r="AC58" s="278"/>
      <c r="AD58" s="278"/>
      <c r="AE58" s="278"/>
      <c r="AF58" s="278"/>
    </row>
    <row r="59" spans="1:32" ht="14.25" customHeight="1">
      <c r="A59" s="96"/>
      <c r="B59" s="97"/>
      <c r="C59" s="97"/>
      <c r="D59" s="97"/>
      <c r="E59" s="98"/>
      <c r="F59" s="99"/>
      <c r="G59" s="99"/>
      <c r="H59" s="99"/>
      <c r="I59" s="99"/>
      <c r="J59" s="99"/>
      <c r="K59" s="99"/>
      <c r="L59" s="99"/>
      <c r="M59" s="99"/>
      <c r="N59" s="99"/>
      <c r="O59" s="99"/>
    </row>
    <row r="60" spans="1:32">
      <c r="A60" s="41"/>
      <c r="B60" s="42"/>
      <c r="C60" s="42"/>
      <c r="D60" s="42"/>
      <c r="E60" s="43"/>
      <c r="F60" s="45"/>
      <c r="G60" s="45"/>
      <c r="H60" s="43"/>
      <c r="I60" s="43"/>
      <c r="J60" s="44"/>
      <c r="K60" s="44"/>
      <c r="L60" s="541" t="s">
        <v>168</v>
      </c>
      <c r="M60" s="548"/>
      <c r="N60" s="548"/>
      <c r="O60" s="78"/>
    </row>
    <row r="61" spans="1:32">
      <c r="A61" s="377"/>
      <c r="B61" s="46"/>
      <c r="C61" s="46"/>
      <c r="D61" s="46"/>
      <c r="E61" s="47"/>
      <c r="F61" s="47"/>
      <c r="G61" s="47"/>
      <c r="H61" s="47"/>
      <c r="I61" s="47"/>
      <c r="J61" s="47"/>
      <c r="K61" s="47"/>
      <c r="L61" s="550"/>
      <c r="M61" s="550"/>
      <c r="N61" s="550"/>
      <c r="O61" s="550"/>
    </row>
    <row r="62" spans="1:32">
      <c r="A62" s="378"/>
      <c r="B62" s="47"/>
      <c r="C62" s="47"/>
      <c r="D62" s="47"/>
      <c r="E62" s="47"/>
      <c r="F62" s="47"/>
      <c r="G62" s="47"/>
      <c r="H62" s="47"/>
      <c r="I62" s="47"/>
      <c r="J62" s="47"/>
      <c r="K62" s="47"/>
      <c r="L62" s="551"/>
      <c r="M62" s="551"/>
      <c r="N62" s="551"/>
      <c r="O62" s="108"/>
    </row>
    <row r="63" spans="1:32">
      <c r="A63" s="2"/>
      <c r="B63" s="3"/>
      <c r="C63" s="3"/>
      <c r="D63" s="3"/>
      <c r="E63" s="5"/>
      <c r="F63" s="4"/>
      <c r="G63" s="4"/>
      <c r="H63" s="5"/>
      <c r="I63" s="5"/>
      <c r="J63" s="5"/>
      <c r="K63" s="5"/>
      <c r="L63" s="553" t="s">
        <v>169</v>
      </c>
      <c r="M63" s="553"/>
      <c r="N63" s="553"/>
      <c r="O63" s="5"/>
      <c r="U63" s="552"/>
      <c r="V63" s="552"/>
    </row>
  </sheetData>
  <mergeCells count="18">
    <mergeCell ref="N1:O1"/>
    <mergeCell ref="A1:E1"/>
    <mergeCell ref="L6:P6"/>
    <mergeCell ref="L7:P7"/>
    <mergeCell ref="L9:P9"/>
    <mergeCell ref="A2:M2"/>
    <mergeCell ref="F1:G1"/>
    <mergeCell ref="L62:N62"/>
    <mergeCell ref="U63:V63"/>
    <mergeCell ref="L63:N63"/>
    <mergeCell ref="L10:O10"/>
    <mergeCell ref="L8:O8"/>
    <mergeCell ref="L11:P11"/>
    <mergeCell ref="A37:B37"/>
    <mergeCell ref="A52:B52"/>
    <mergeCell ref="L60:N60"/>
    <mergeCell ref="S35:AF35"/>
    <mergeCell ref="L61:O61"/>
  </mergeCells>
  <phoneticPr fontId="8" type="noConversion"/>
  <pageMargins left="0.7" right="0.7" top="0.75" bottom="0.75" header="0.3" footer="0.3"/>
  <pageSetup paperSize="9" fitToHeight="2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F52"/>
  <sheetViews>
    <sheetView workbookViewId="0">
      <selection activeCell="C41" sqref="C41"/>
    </sheetView>
  </sheetViews>
  <sheetFormatPr defaultRowHeight="15.75"/>
  <cols>
    <col min="1" max="1" width="18.42578125" style="14" customWidth="1"/>
    <col min="2" max="4" width="22.28515625" style="15" customWidth="1"/>
    <col min="5" max="5" width="12.28515625" style="6" customWidth="1"/>
    <col min="6" max="6" width="11.140625" style="6" customWidth="1"/>
    <col min="7" max="7" width="8" style="6" customWidth="1"/>
    <col min="8" max="8" width="9.85546875" style="6" customWidth="1"/>
    <col min="9" max="9" width="10.7109375" style="6" customWidth="1"/>
    <col min="10" max="10" width="9.140625" style="6" customWidth="1"/>
    <col min="11" max="11" width="10.140625" style="6" customWidth="1"/>
    <col min="12" max="12" width="11" style="6" customWidth="1"/>
    <col min="13" max="13" width="9.42578125" style="6" customWidth="1"/>
    <col min="14" max="14" width="11.5703125" style="6" customWidth="1"/>
    <col min="15" max="15" width="13" style="6" customWidth="1"/>
    <col min="16" max="16" width="16.7109375" style="6" hidden="1" customWidth="1"/>
    <col min="17" max="17" width="10.42578125" style="6" customWidth="1"/>
    <col min="18" max="18" width="9.140625" style="6"/>
    <col min="19" max="22" width="14.85546875" style="6" bestFit="1" customWidth="1"/>
    <col min="23" max="23" width="13.7109375" style="6" bestFit="1" customWidth="1"/>
    <col min="24" max="24" width="9.5703125" style="6" bestFit="1" customWidth="1"/>
    <col min="25" max="26" width="13.7109375" style="6" bestFit="1" customWidth="1"/>
    <col min="27" max="28" width="12.42578125" style="6" bestFit="1" customWidth="1"/>
    <col min="29" max="30" width="9.28515625" style="6" bestFit="1" customWidth="1"/>
    <col min="31" max="32" width="14.85546875" style="6" bestFit="1" customWidth="1"/>
    <col min="33" max="16384" width="9.140625" style="6"/>
  </cols>
  <sheetData>
    <row r="1" spans="1:17" ht="15.75" customHeight="1" thickBot="1">
      <c r="A1" s="532"/>
      <c r="B1" s="532"/>
      <c r="C1" s="532"/>
      <c r="D1" s="532"/>
      <c r="E1" s="532"/>
      <c r="F1" s="538" t="s">
        <v>12</v>
      </c>
      <c r="G1" s="540"/>
      <c r="N1" s="533"/>
      <c r="O1" s="533"/>
      <c r="P1" s="7"/>
      <c r="Q1" s="7"/>
    </row>
    <row r="2" spans="1:17" ht="20.25" customHeight="1">
      <c r="A2" s="556" t="s">
        <v>214</v>
      </c>
      <c r="B2" s="557"/>
      <c r="C2" s="557"/>
      <c r="D2" s="557"/>
      <c r="E2" s="557"/>
      <c r="F2" s="557"/>
      <c r="G2" s="557"/>
      <c r="H2" s="557"/>
      <c r="I2" s="557"/>
      <c r="J2" s="557"/>
      <c r="K2" s="557"/>
      <c r="L2" s="557"/>
      <c r="M2" s="557"/>
      <c r="N2" s="7"/>
      <c r="O2" s="7"/>
      <c r="P2" s="7"/>
      <c r="Q2" s="7"/>
    </row>
    <row r="3" spans="1:17" ht="18" customHeight="1">
      <c r="A3" s="17" t="s">
        <v>13</v>
      </c>
      <c r="B3" s="5"/>
      <c r="C3" s="5"/>
      <c r="D3" s="5"/>
      <c r="E3" s="5"/>
      <c r="F3" s="16"/>
      <c r="G3" s="16"/>
      <c r="H3" s="16"/>
      <c r="I3" s="16"/>
      <c r="J3" s="16"/>
      <c r="K3" s="16"/>
      <c r="L3" s="16"/>
      <c r="M3" s="16"/>
    </row>
    <row r="4" spans="1:17" ht="22.5" customHeight="1">
      <c r="A4" s="18" t="s">
        <v>154</v>
      </c>
      <c r="B4" s="19"/>
      <c r="C4" s="19"/>
      <c r="D4" s="19"/>
      <c r="E4" s="19"/>
      <c r="F4" s="16"/>
      <c r="G4" s="16"/>
      <c r="H4" s="16"/>
      <c r="I4" s="16"/>
      <c r="J4" s="16"/>
      <c r="K4" s="16"/>
      <c r="L4" s="16"/>
      <c r="M4" s="16"/>
    </row>
    <row r="5" spans="1:17" ht="16.5" customHeight="1">
      <c r="A5" s="20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</row>
    <row r="6" spans="1:17" ht="38.25" customHeight="1">
      <c r="A6" s="28" t="s">
        <v>14</v>
      </c>
      <c r="B6" s="29" t="s">
        <v>220</v>
      </c>
      <c r="C6" s="29" t="s">
        <v>140</v>
      </c>
      <c r="D6" s="29" t="s">
        <v>223</v>
      </c>
      <c r="E6" s="30" t="s">
        <v>138</v>
      </c>
      <c r="F6" s="30" t="s">
        <v>216</v>
      </c>
      <c r="G6" s="181"/>
      <c r="H6" s="182"/>
      <c r="I6" s="182"/>
      <c r="J6" s="182"/>
      <c r="K6" s="359"/>
      <c r="L6" s="555"/>
      <c r="M6" s="555"/>
      <c r="N6" s="555"/>
      <c r="O6" s="555"/>
      <c r="P6" s="555"/>
    </row>
    <row r="7" spans="1:17" ht="21.75" customHeight="1">
      <c r="A7" s="31" t="s">
        <v>9</v>
      </c>
      <c r="B7" s="147">
        <v>147786.82999999999</v>
      </c>
      <c r="C7" s="147">
        <v>163493.71</v>
      </c>
      <c r="D7" s="147">
        <f>'JLP(R)FP-Ril 4.razina '!B8</f>
        <v>167785.03999999998</v>
      </c>
      <c r="E7" s="147">
        <f>'2025. JLP(R)FP-Ril  razrada'!D23</f>
        <v>160734.90000000002</v>
      </c>
      <c r="F7" s="147">
        <f>'2026. JLP(R)FP-Ril  razrada '!D23</f>
        <v>161249.5</v>
      </c>
      <c r="G7" s="118"/>
      <c r="H7" s="100"/>
      <c r="I7" s="100"/>
      <c r="J7" s="100"/>
      <c r="K7" s="360"/>
      <c r="L7" s="555"/>
      <c r="M7" s="555"/>
      <c r="N7" s="555"/>
      <c r="O7" s="555"/>
      <c r="P7" s="555"/>
    </row>
    <row r="8" spans="1:17" ht="29.25" customHeight="1">
      <c r="A8" s="103" t="s">
        <v>147</v>
      </c>
      <c r="B8" s="58">
        <v>0</v>
      </c>
      <c r="C8" s="58">
        <v>26.55</v>
      </c>
      <c r="D8" s="58">
        <f>'JLP(R)FP-Ril 4.razina '!B9</f>
        <v>26.55</v>
      </c>
      <c r="E8" s="371">
        <f>'2025. JLP(R)FP-Ril  razrada'!F23</f>
        <v>26.55</v>
      </c>
      <c r="F8" s="371">
        <f>'2026. JLP(R)FP-Ril  razrada '!F23</f>
        <v>26.55</v>
      </c>
      <c r="G8" s="118"/>
      <c r="H8" s="100"/>
      <c r="I8" s="100"/>
      <c r="J8" s="100"/>
      <c r="K8" s="360"/>
      <c r="L8" s="555"/>
      <c r="M8" s="555"/>
      <c r="N8" s="555"/>
      <c r="O8" s="555"/>
      <c r="P8" s="360"/>
    </row>
    <row r="9" spans="1:17" ht="30" customHeight="1">
      <c r="A9" s="52" t="s">
        <v>149</v>
      </c>
      <c r="B9" s="59">
        <v>4529.6000000000004</v>
      </c>
      <c r="C9" s="59">
        <v>7498.83</v>
      </c>
      <c r="D9" s="59">
        <f>'JLP(R)FP-Ril 4.razina '!B10</f>
        <v>7498.83</v>
      </c>
      <c r="E9" s="371">
        <f>'2025. JLP(R)FP-Ril  razrada'!E23</f>
        <v>7498.8300000000008</v>
      </c>
      <c r="F9" s="371">
        <f>'2026. JLP(R)FP-Ril  razrada '!E23</f>
        <v>7498.8300000000008</v>
      </c>
      <c r="G9" s="386"/>
      <c r="H9" s="387"/>
      <c r="I9" s="387"/>
      <c r="J9" s="387"/>
      <c r="K9" s="361"/>
      <c r="L9" s="555"/>
      <c r="M9" s="555"/>
      <c r="N9" s="555"/>
      <c r="O9" s="555"/>
      <c r="P9" s="555"/>
    </row>
    <row r="10" spans="1:17" ht="29.25" customHeight="1">
      <c r="A10" s="31" t="s">
        <v>148</v>
      </c>
      <c r="B10" s="58">
        <v>1357.57</v>
      </c>
      <c r="C10" s="58">
        <v>3981.68</v>
      </c>
      <c r="D10" s="58">
        <f>'JLP(R)FP-Ril 4.razina '!B11</f>
        <v>3981.68</v>
      </c>
      <c r="E10" s="371">
        <f>'2025. JLP(R)FP-Ril  razrada'!H23</f>
        <v>3981.68</v>
      </c>
      <c r="F10" s="371">
        <f>'2026. JLP(R)FP-Ril  razrada '!H23</f>
        <v>3981.68</v>
      </c>
      <c r="G10" s="181"/>
      <c r="H10" s="181"/>
      <c r="I10" s="181"/>
      <c r="J10" s="181"/>
      <c r="K10" s="178"/>
      <c r="L10" s="554"/>
      <c r="M10" s="554"/>
      <c r="N10" s="554"/>
      <c r="O10" s="554"/>
    </row>
    <row r="11" spans="1:17" ht="36" customHeight="1">
      <c r="A11" s="31" t="s">
        <v>188</v>
      </c>
      <c r="B11" s="58">
        <v>39942.1</v>
      </c>
      <c r="C11" s="58">
        <v>64522.34</v>
      </c>
      <c r="D11" s="58">
        <f>'JLP(R)FP-Ril 4.razina '!B12</f>
        <v>68193.440000000002</v>
      </c>
      <c r="E11" s="371">
        <f>'2025. JLP(R)FP-Ril  razrada'!G23</f>
        <v>47175.069999999992</v>
      </c>
      <c r="F11" s="371">
        <f>'2026. JLP(R)FP-Ril  razrada '!G23</f>
        <v>47249.67</v>
      </c>
      <c r="G11" s="181"/>
      <c r="H11" s="182"/>
      <c r="I11" s="182"/>
      <c r="J11" s="182"/>
      <c r="K11" s="53"/>
      <c r="L11" s="537"/>
      <c r="M11" s="537"/>
      <c r="N11" s="537"/>
      <c r="O11" s="537"/>
      <c r="P11" s="537"/>
    </row>
    <row r="12" spans="1:17" ht="36" customHeight="1">
      <c r="A12" s="103" t="s">
        <v>94</v>
      </c>
      <c r="B12" s="148">
        <v>436.52</v>
      </c>
      <c r="C12" s="148">
        <v>18294.63</v>
      </c>
      <c r="D12" s="148">
        <f>'JLP(R)FP-Ril 4.razina '!B13</f>
        <v>6636.1399999999994</v>
      </c>
      <c r="E12" s="371">
        <v>0</v>
      </c>
      <c r="F12" s="371">
        <v>0</v>
      </c>
      <c r="G12" s="181"/>
      <c r="H12" s="182"/>
      <c r="I12" s="182"/>
      <c r="J12" s="182"/>
      <c r="K12" s="53"/>
      <c r="L12" s="54"/>
      <c r="M12" s="54"/>
      <c r="N12" s="54"/>
      <c r="O12" s="54"/>
      <c r="P12" s="54"/>
    </row>
    <row r="13" spans="1:17">
      <c r="A13" s="32" t="s">
        <v>15</v>
      </c>
      <c r="B13" s="60">
        <f>B7+B8+B9+B10+B11+B12</f>
        <v>194052.62</v>
      </c>
      <c r="C13" s="60">
        <f>C7+C8+C9+C10+C11+C12</f>
        <v>257817.73999999996</v>
      </c>
      <c r="D13" s="60">
        <f>D7+D8+D9+D10+D11+D12</f>
        <v>254121.67999999993</v>
      </c>
      <c r="E13" s="60">
        <f>E7+E8+E9+E10+E11+E12</f>
        <v>219417.02999999997</v>
      </c>
      <c r="F13" s="60">
        <f>F7+F8+F9+F10+F11+F12</f>
        <v>220006.22999999998</v>
      </c>
      <c r="G13" s="16"/>
      <c r="H13" s="21"/>
      <c r="I13" s="21"/>
      <c r="J13" s="16"/>
      <c r="K13" s="16"/>
      <c r="L13" s="16"/>
      <c r="M13" s="16"/>
    </row>
    <row r="14" spans="1:17" ht="30.75" customHeight="1">
      <c r="L14" s="16"/>
      <c r="M14" s="16"/>
    </row>
    <row r="15" spans="1:17" ht="30.75" customHeight="1">
      <c r="L15" s="16"/>
      <c r="M15" s="16"/>
    </row>
    <row r="16" spans="1:17" ht="30.75" customHeight="1">
      <c r="A16" s="117"/>
    </row>
    <row r="17" spans="1:15" ht="30.75" customHeight="1"/>
    <row r="18" spans="1:15" ht="30.75" customHeight="1"/>
    <row r="19" spans="1:15" ht="30.75" customHeight="1"/>
    <row r="20" spans="1:15" ht="30.75" customHeight="1"/>
    <row r="21" spans="1:15" ht="30.75" customHeight="1"/>
    <row r="22" spans="1:15" ht="30.75" customHeight="1"/>
    <row r="23" spans="1:15" ht="30.75" customHeight="1"/>
    <row r="24" spans="1:15" ht="30.75" customHeight="1">
      <c r="L24" s="16"/>
      <c r="M24" s="16"/>
    </row>
    <row r="25" spans="1:15">
      <c r="A25" s="22"/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</row>
    <row r="26" spans="1:15">
      <c r="A26" s="22"/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</row>
    <row r="27" spans="1:15">
      <c r="A27" s="22"/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</row>
    <row r="28" spans="1:15">
      <c r="A28" s="22"/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</row>
    <row r="29" spans="1:15">
      <c r="A29" s="22"/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</row>
    <row r="30" spans="1:15">
      <c r="A30" s="22"/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</row>
    <row r="31" spans="1:15">
      <c r="A31" s="23"/>
      <c r="B31" s="20"/>
      <c r="C31" s="20"/>
      <c r="D31" s="20"/>
      <c r="E31" s="16"/>
      <c r="F31" s="16"/>
      <c r="G31" s="16"/>
      <c r="H31" s="16"/>
      <c r="I31" s="16"/>
      <c r="J31" s="16"/>
      <c r="K31" s="16"/>
      <c r="L31" s="16"/>
      <c r="M31" s="16"/>
    </row>
    <row r="32" spans="1:15">
      <c r="A32" s="24"/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9"/>
      <c r="O32" s="1"/>
    </row>
    <row r="33" spans="1:32" ht="8.25" customHeight="1">
      <c r="A33" s="2"/>
      <c r="B33" s="2"/>
      <c r="C33" s="2"/>
      <c r="D33" s="2"/>
      <c r="E33" s="2"/>
      <c r="F33" s="34"/>
      <c r="G33" s="34"/>
      <c r="H33" s="34"/>
      <c r="I33" s="34"/>
      <c r="J33" s="34"/>
      <c r="K33" s="34"/>
      <c r="L33" s="34"/>
      <c r="M33" s="34"/>
      <c r="N33" s="35"/>
      <c r="O33" s="35"/>
    </row>
    <row r="34" spans="1:32" ht="9.75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1"/>
      <c r="O34" s="401"/>
      <c r="P34" s="10"/>
    </row>
    <row r="35" spans="1:32" s="8" customFormat="1" ht="21.75" customHeight="1" thickBot="1">
      <c r="A35" s="49" t="s">
        <v>16</v>
      </c>
      <c r="B35" s="44"/>
      <c r="C35" s="47" t="s">
        <v>184</v>
      </c>
      <c r="D35" s="362"/>
      <c r="E35" s="50"/>
      <c r="F35" s="50"/>
      <c r="G35" s="50"/>
      <c r="H35" s="50"/>
      <c r="I35" s="50"/>
      <c r="J35" s="47"/>
      <c r="K35" s="47"/>
      <c r="L35" s="51"/>
      <c r="M35" s="51"/>
      <c r="N35" s="51"/>
      <c r="O35" s="40" t="s">
        <v>157</v>
      </c>
      <c r="P35" s="11" t="s">
        <v>18</v>
      </c>
      <c r="S35" s="549"/>
      <c r="T35" s="549"/>
      <c r="U35" s="549"/>
      <c r="V35" s="549"/>
      <c r="W35" s="549"/>
      <c r="X35" s="549"/>
      <c r="Y35" s="549"/>
      <c r="Z35" s="549"/>
      <c r="AA35" s="549"/>
      <c r="AB35" s="549"/>
      <c r="AC35" s="549"/>
      <c r="AD35" s="549"/>
      <c r="AE35" s="549"/>
      <c r="AF35" s="549"/>
    </row>
    <row r="36" spans="1:32" ht="90" customHeight="1" thickBot="1">
      <c r="A36" s="232" t="s">
        <v>17</v>
      </c>
      <c r="B36" s="233" t="s">
        <v>0</v>
      </c>
      <c r="C36" s="400" t="s">
        <v>220</v>
      </c>
      <c r="D36" s="400" t="s">
        <v>140</v>
      </c>
      <c r="E36" s="231" t="s">
        <v>221</v>
      </c>
      <c r="F36" s="231" t="s">
        <v>192</v>
      </c>
      <c r="G36" s="231" t="s">
        <v>153</v>
      </c>
      <c r="H36" s="231" t="s">
        <v>135</v>
      </c>
      <c r="I36" s="230" t="s">
        <v>133</v>
      </c>
      <c r="J36" s="231" t="s">
        <v>189</v>
      </c>
      <c r="K36" s="231" t="s">
        <v>136</v>
      </c>
      <c r="L36" s="231" t="s">
        <v>10</v>
      </c>
      <c r="M36" s="231" t="s">
        <v>25</v>
      </c>
      <c r="N36" s="234" t="s">
        <v>139</v>
      </c>
      <c r="O36" s="235" t="s">
        <v>222</v>
      </c>
      <c r="P36" s="12">
        <f>SUM(P40:P40)</f>
        <v>0</v>
      </c>
      <c r="S36" s="351"/>
      <c r="T36" s="351"/>
      <c r="U36" s="352"/>
      <c r="V36" s="352"/>
      <c r="W36" s="352"/>
      <c r="X36" s="352"/>
      <c r="Y36" s="352"/>
      <c r="Z36" s="352"/>
      <c r="AA36" s="352"/>
      <c r="AB36" s="352"/>
      <c r="AC36" s="352"/>
      <c r="AD36" s="352"/>
      <c r="AE36" s="353"/>
      <c r="AF36" s="353"/>
    </row>
    <row r="37" spans="1:32" ht="21.75" customHeight="1" thickBot="1">
      <c r="A37" s="544" t="s">
        <v>87</v>
      </c>
      <c r="B37" s="545"/>
      <c r="C37" s="357"/>
      <c r="D37" s="357"/>
      <c r="E37" s="160"/>
      <c r="F37" s="160"/>
      <c r="G37" s="160"/>
      <c r="H37" s="160"/>
      <c r="I37" s="160"/>
      <c r="J37" s="160"/>
      <c r="K37" s="160"/>
      <c r="L37" s="160"/>
      <c r="M37" s="160"/>
      <c r="N37" s="161"/>
      <c r="O37" s="164"/>
      <c r="P37" s="12"/>
      <c r="R37" s="1"/>
      <c r="S37" s="354"/>
      <c r="T37" s="354"/>
      <c r="U37" s="354"/>
      <c r="V37" s="354"/>
      <c r="W37" s="354"/>
      <c r="X37" s="354"/>
      <c r="Y37" s="354"/>
      <c r="Z37" s="354"/>
      <c r="AA37" s="354"/>
      <c r="AB37" s="354"/>
      <c r="AC37" s="354"/>
      <c r="AD37" s="354"/>
      <c r="AE37" s="354"/>
      <c r="AF37" s="354"/>
    </row>
    <row r="38" spans="1:32" ht="53.25" customHeight="1" thickBot="1">
      <c r="A38" s="158"/>
      <c r="B38" s="159" t="s">
        <v>186</v>
      </c>
      <c r="C38" s="159"/>
      <c r="D38" s="159"/>
      <c r="E38" s="160"/>
      <c r="F38" s="160"/>
      <c r="G38" s="160"/>
      <c r="H38" s="160"/>
      <c r="I38" s="160"/>
      <c r="J38" s="160"/>
      <c r="K38" s="160"/>
      <c r="L38" s="160"/>
      <c r="M38" s="160"/>
      <c r="N38" s="161"/>
      <c r="O38" s="165"/>
      <c r="P38" s="166"/>
    </row>
    <row r="39" spans="1:32" ht="21" customHeight="1" thickBot="1">
      <c r="A39" s="153">
        <v>3</v>
      </c>
      <c r="B39" s="152"/>
      <c r="C39" s="247">
        <f t="shared" ref="C39:O39" si="0">C40+C41+C42</f>
        <v>154091.53000000003</v>
      </c>
      <c r="D39" s="247">
        <f t="shared" si="0"/>
        <v>172695.27000000002</v>
      </c>
      <c r="E39" s="247">
        <f t="shared" si="0"/>
        <v>177748.3</v>
      </c>
      <c r="F39" s="247">
        <f t="shared" si="0"/>
        <v>147167.22</v>
      </c>
      <c r="G39" s="247">
        <f t="shared" si="0"/>
        <v>26.55</v>
      </c>
      <c r="H39" s="247">
        <f t="shared" si="0"/>
        <v>4513.8600000000006</v>
      </c>
      <c r="I39" s="247">
        <f t="shared" si="0"/>
        <v>0</v>
      </c>
      <c r="J39" s="247">
        <f t="shared" si="0"/>
        <v>26040.67</v>
      </c>
      <c r="K39" s="247">
        <f t="shared" si="0"/>
        <v>0</v>
      </c>
      <c r="L39" s="247">
        <f t="shared" si="0"/>
        <v>0</v>
      </c>
      <c r="M39" s="247">
        <f t="shared" si="0"/>
        <v>0</v>
      </c>
      <c r="N39" s="247">
        <f t="shared" si="0"/>
        <v>178936.58</v>
      </c>
      <c r="O39" s="247">
        <f t="shared" si="0"/>
        <v>179525.78</v>
      </c>
      <c r="P39" s="150"/>
      <c r="S39" s="278"/>
      <c r="T39" s="278"/>
      <c r="U39" s="278"/>
      <c r="V39" s="278"/>
      <c r="W39" s="278"/>
      <c r="X39" s="278"/>
      <c r="Y39" s="278"/>
      <c r="Z39" s="278"/>
      <c r="AA39" s="278"/>
      <c r="AB39" s="278"/>
      <c r="AC39" s="278"/>
      <c r="AD39" s="278"/>
      <c r="AE39" s="278"/>
      <c r="AF39" s="278"/>
    </row>
    <row r="40" spans="1:32" ht="14.25" customHeight="1" thickBot="1">
      <c r="A40" s="167">
        <v>31</v>
      </c>
      <c r="B40" s="149" t="s">
        <v>7</v>
      </c>
      <c r="C40" s="295">
        <f>'JLP(R)FP-Ril 3. razina'!C40</f>
        <v>127802.90000000001</v>
      </c>
      <c r="D40" s="295">
        <f>'JLP(R)FP-Ril 3. razina'!D40</f>
        <v>136019.25</v>
      </c>
      <c r="E40" s="249">
        <f>'JLP(R)FP-Ril 3. razina'!E40</f>
        <v>142742.97999999998</v>
      </c>
      <c r="F40" s="249">
        <f>'JLP(R)FP-Ril 3. razina'!F40</f>
        <v>122019.9</v>
      </c>
      <c r="G40" s="249">
        <f>'JLP(R)FP-Ril 3. razina'!G40</f>
        <v>0</v>
      </c>
      <c r="H40" s="249">
        <f>'JLP(R)FP-Ril 3. razina'!H40</f>
        <v>0</v>
      </c>
      <c r="I40" s="249">
        <f>'JLP(R)FP-Ril 3. razina'!I40</f>
        <v>0</v>
      </c>
      <c r="J40" s="249">
        <f>'JLP(R)FP-Ril 3. razina'!J40</f>
        <v>20723.080000000002</v>
      </c>
      <c r="K40" s="249">
        <f>'JLP(R)FP-Ril 3. razina'!K40</f>
        <v>0</v>
      </c>
      <c r="L40" s="249">
        <f>'JLP(R)FP-Ril 3. razina'!L40</f>
        <v>0</v>
      </c>
      <c r="M40" s="249">
        <f>'JLP(R)FP-Ril 3. razina'!M40</f>
        <v>0</v>
      </c>
      <c r="N40" s="249">
        <f>'JLP(R)FP-Ril 3. razina'!N40</f>
        <v>143533.09</v>
      </c>
      <c r="O40" s="249">
        <f>'JLP(R)FP-Ril 3. razina'!O40</f>
        <v>144122.29</v>
      </c>
      <c r="P40" s="1">
        <v>0</v>
      </c>
      <c r="S40" s="278"/>
      <c r="T40" s="278"/>
      <c r="U40" s="278"/>
      <c r="V40" s="278"/>
      <c r="W40" s="278"/>
      <c r="X40" s="278"/>
      <c r="Y40" s="278"/>
      <c r="Z40" s="278"/>
      <c r="AA40" s="278"/>
      <c r="AB40" s="278"/>
      <c r="AC40" s="278"/>
      <c r="AD40" s="278"/>
      <c r="AE40" s="278"/>
      <c r="AF40" s="278"/>
    </row>
    <row r="41" spans="1:32" ht="14.25" customHeight="1" thickBot="1">
      <c r="A41" s="171">
        <v>32</v>
      </c>
      <c r="B41" s="25" t="s">
        <v>20</v>
      </c>
      <c r="C41" s="296">
        <f>'JLP(R)FP-Ril 3. razina'!C44</f>
        <v>25353.96</v>
      </c>
      <c r="D41" s="296">
        <f>'JLP(R)FP-Ril 3. razina'!D44</f>
        <v>35421.79</v>
      </c>
      <c r="E41" s="61">
        <f>'JLP(R)FP-Ril 3. razina'!E44</f>
        <v>33751.089999999997</v>
      </c>
      <c r="F41" s="61">
        <f>'JLP(R)FP-Ril 3. razina'!F44</f>
        <v>24350.979999999996</v>
      </c>
      <c r="G41" s="61">
        <f>'JLP(R)FP-Ril 3. razina'!G44</f>
        <v>0</v>
      </c>
      <c r="H41" s="61">
        <f>'JLP(R)FP-Ril 3. razina'!H44</f>
        <v>4314.7800000000007</v>
      </c>
      <c r="I41" s="61">
        <f>'JLP(R)FP-Ril 3. razina'!I44</f>
        <v>0</v>
      </c>
      <c r="J41" s="61">
        <f>'JLP(R)FP-Ril 3. razina'!J44</f>
        <v>5085.329999999999</v>
      </c>
      <c r="K41" s="61">
        <f>'JLP(R)FP-Ril 3. razina'!K44</f>
        <v>0</v>
      </c>
      <c r="L41" s="61">
        <f>'JLP(R)FP-Ril 3. razina'!L44</f>
        <v>0</v>
      </c>
      <c r="M41" s="61">
        <f>'JLP(R)FP-Ril 3. razina'!M44</f>
        <v>0</v>
      </c>
      <c r="N41" s="61">
        <f>'JLP(R)FP-Ril 3. razina'!N44</f>
        <v>34149.259999999995</v>
      </c>
      <c r="O41" s="61">
        <f>'JLP(R)FP-Ril 3. razina'!O44</f>
        <v>34149.259999999995</v>
      </c>
      <c r="P41" s="150">
        <f>SUM(P42:P47)</f>
        <v>0</v>
      </c>
      <c r="S41" s="278"/>
      <c r="T41" s="278"/>
      <c r="U41" s="278"/>
      <c r="V41" s="278"/>
      <c r="W41" s="278"/>
      <c r="X41" s="278"/>
      <c r="Y41" s="278"/>
      <c r="Z41" s="278"/>
      <c r="AA41" s="278"/>
      <c r="AB41" s="278"/>
      <c r="AC41" s="278"/>
      <c r="AD41" s="278"/>
      <c r="AE41" s="278"/>
      <c r="AF41" s="278"/>
    </row>
    <row r="42" spans="1:32" ht="14.25" customHeight="1" thickBot="1">
      <c r="A42" s="171">
        <v>34</v>
      </c>
      <c r="B42" s="25" t="s">
        <v>5</v>
      </c>
      <c r="C42" s="246">
        <f>'JLP(R)FP-Ril 3. razina'!C50</f>
        <v>934.67</v>
      </c>
      <c r="D42" s="296">
        <f>'JLP(R)FP-Ril 3. razina'!D50</f>
        <v>1254.23</v>
      </c>
      <c r="E42" s="61">
        <f>'JLP(R)FP-Ril 3. razina'!E50</f>
        <v>1254.23</v>
      </c>
      <c r="F42" s="61">
        <f>'JLP(R)FP-Ril 3. razina'!F50</f>
        <v>796.34</v>
      </c>
      <c r="G42" s="61">
        <f>'JLP(R)FP-Ril 3. razina'!G50</f>
        <v>26.55</v>
      </c>
      <c r="H42" s="61">
        <f>'JLP(R)FP-Ril 3. razina'!H50</f>
        <v>199.07999999999998</v>
      </c>
      <c r="I42" s="61">
        <f>'JLP(R)FP-Ril 3. razina'!I50</f>
        <v>0</v>
      </c>
      <c r="J42" s="61">
        <f>'JLP(R)FP-Ril 3. razina'!J50</f>
        <v>232.26</v>
      </c>
      <c r="K42" s="61">
        <f>'JLP(R)FP-Ril 3. razina'!K50</f>
        <v>0</v>
      </c>
      <c r="L42" s="61">
        <f>'JLP(R)FP-Ril 3. razina'!L50</f>
        <v>0</v>
      </c>
      <c r="M42" s="61">
        <f>'JLP(R)FP-Ril 3. razina'!M50</f>
        <v>0</v>
      </c>
      <c r="N42" s="61">
        <f>'JLP(R)FP-Ril 3. razina'!N50</f>
        <v>1254.23</v>
      </c>
      <c r="O42" s="61">
        <f>'JLP(R)FP-Ril 3. razina'!O50</f>
        <v>1254.23</v>
      </c>
      <c r="P42" s="1">
        <v>0</v>
      </c>
      <c r="S42" s="278"/>
      <c r="T42" s="278"/>
      <c r="U42" s="278"/>
      <c r="V42" s="278"/>
      <c r="W42" s="278"/>
      <c r="X42" s="278"/>
      <c r="Y42" s="278"/>
      <c r="Z42" s="278"/>
      <c r="AA42" s="278"/>
      <c r="AB42" s="278"/>
      <c r="AC42" s="278"/>
      <c r="AD42" s="278"/>
      <c r="AE42" s="278"/>
      <c r="AF42" s="278"/>
    </row>
    <row r="43" spans="1:32" ht="13.5" customHeight="1" thickBot="1">
      <c r="A43" s="546" t="s">
        <v>87</v>
      </c>
      <c r="B43" s="547"/>
      <c r="C43" s="244"/>
      <c r="D43" s="399"/>
      <c r="E43" s="260"/>
      <c r="F43" s="260"/>
      <c r="G43" s="260"/>
      <c r="H43" s="260"/>
      <c r="I43" s="260"/>
      <c r="J43" s="260"/>
      <c r="K43" s="260"/>
      <c r="L43" s="260"/>
      <c r="M43" s="260"/>
      <c r="N43" s="261"/>
      <c r="O43" s="261"/>
      <c r="P43" s="163"/>
      <c r="S43" s="278"/>
      <c r="T43" s="278"/>
      <c r="U43" s="278"/>
      <c r="V43" s="278"/>
      <c r="W43" s="278"/>
      <c r="X43" s="278"/>
      <c r="Y43" s="278"/>
      <c r="Z43" s="278"/>
      <c r="AA43" s="278"/>
      <c r="AB43" s="278"/>
      <c r="AC43" s="278"/>
      <c r="AD43" s="278"/>
      <c r="AE43" s="278"/>
      <c r="AF43" s="278"/>
    </row>
    <row r="44" spans="1:32" ht="48" customHeight="1" thickBot="1">
      <c r="A44" s="172"/>
      <c r="B44" s="177" t="s">
        <v>193</v>
      </c>
      <c r="C44" s="177"/>
      <c r="D44" s="177"/>
      <c r="E44" s="257"/>
      <c r="F44" s="257"/>
      <c r="G44" s="257"/>
      <c r="H44" s="257"/>
      <c r="I44" s="257"/>
      <c r="J44" s="257"/>
      <c r="K44" s="257"/>
      <c r="L44" s="257"/>
      <c r="M44" s="257"/>
      <c r="N44" s="258"/>
      <c r="O44" s="258"/>
      <c r="P44" s="150"/>
      <c r="S44" s="278"/>
      <c r="T44" s="278"/>
      <c r="U44" s="278"/>
      <c r="V44" s="278"/>
      <c r="W44" s="278"/>
      <c r="X44" s="278"/>
      <c r="Y44" s="278"/>
      <c r="Z44" s="278"/>
      <c r="AA44" s="278"/>
      <c r="AB44" s="278"/>
      <c r="AC44" s="278"/>
      <c r="AD44" s="278"/>
      <c r="AE44" s="278"/>
      <c r="AF44" s="278"/>
    </row>
    <row r="45" spans="1:32" ht="13.5" customHeight="1" thickBot="1">
      <c r="A45" s="154">
        <v>4</v>
      </c>
      <c r="B45" s="155"/>
      <c r="C45" s="245">
        <f>C46</f>
        <v>33538.04</v>
      </c>
      <c r="D45" s="245">
        <f>D46</f>
        <v>85122.47</v>
      </c>
      <c r="E45" s="262">
        <f>E46</f>
        <v>76373.38</v>
      </c>
      <c r="F45" s="262">
        <f t="shared" ref="F45:O45" si="1">F46</f>
        <v>20617.82</v>
      </c>
      <c r="G45" s="262">
        <f t="shared" si="1"/>
        <v>0</v>
      </c>
      <c r="H45" s="262">
        <f t="shared" si="1"/>
        <v>2984.97</v>
      </c>
      <c r="I45" s="262">
        <f t="shared" si="1"/>
        <v>6636.1399999999994</v>
      </c>
      <c r="J45" s="262">
        <f t="shared" si="1"/>
        <v>42152.770000000004</v>
      </c>
      <c r="K45" s="262">
        <f t="shared" si="1"/>
        <v>3981.68</v>
      </c>
      <c r="L45" s="262">
        <f t="shared" si="1"/>
        <v>0</v>
      </c>
      <c r="M45" s="262">
        <f t="shared" si="1"/>
        <v>0</v>
      </c>
      <c r="N45" s="262">
        <f t="shared" si="1"/>
        <v>40480.449999999997</v>
      </c>
      <c r="O45" s="262">
        <f t="shared" si="1"/>
        <v>40480.449999999997</v>
      </c>
      <c r="P45" s="150"/>
      <c r="S45" s="278"/>
      <c r="T45" s="278"/>
      <c r="U45" s="278"/>
      <c r="V45" s="278"/>
      <c r="W45" s="278"/>
      <c r="X45" s="278"/>
      <c r="Y45" s="278"/>
      <c r="Z45" s="278"/>
      <c r="AA45" s="278"/>
      <c r="AB45" s="278"/>
      <c r="AC45" s="278"/>
      <c r="AD45" s="278"/>
      <c r="AE45" s="278"/>
      <c r="AF45" s="278"/>
    </row>
    <row r="46" spans="1:32" ht="38.25" customHeight="1" thickBot="1">
      <c r="A46" s="167">
        <v>42</v>
      </c>
      <c r="B46" s="151" t="s">
        <v>22</v>
      </c>
      <c r="C46" s="298">
        <f>'JLP(R)FP-Ril 3. razina'!C55</f>
        <v>33538.04</v>
      </c>
      <c r="D46" s="298">
        <f>'JLP(R)FP-Ril 3. razina'!D55</f>
        <v>85122.47</v>
      </c>
      <c r="E46" s="249">
        <f>'JLP(R)FP-Ril 3. razina'!E55</f>
        <v>76373.38</v>
      </c>
      <c r="F46" s="249">
        <f>'JLP(R)FP-Ril 3. razina'!F55</f>
        <v>20617.82</v>
      </c>
      <c r="G46" s="249">
        <f>'JLP(R)FP-Ril 3. razina'!G55</f>
        <v>0</v>
      </c>
      <c r="H46" s="249">
        <f>'JLP(R)FP-Ril 3. razina'!H55</f>
        <v>2984.97</v>
      </c>
      <c r="I46" s="249">
        <f>'JLP(R)FP-Ril 3. razina'!I55</f>
        <v>6636.1399999999994</v>
      </c>
      <c r="J46" s="249">
        <f>'JLP(R)FP-Ril 3. razina'!J55</f>
        <v>42152.770000000004</v>
      </c>
      <c r="K46" s="249">
        <f>'JLP(R)FP-Ril 3. razina'!K55</f>
        <v>3981.68</v>
      </c>
      <c r="L46" s="249">
        <f>'JLP(R)FP-Ril 3. razina'!L55</f>
        <v>0</v>
      </c>
      <c r="M46" s="249">
        <f>'JLP(R)FP-Ril 3. razina'!M55</f>
        <v>0</v>
      </c>
      <c r="N46" s="249">
        <f>'JLP(R)FP-Ril 3. razina'!N55</f>
        <v>40480.449999999997</v>
      </c>
      <c r="O46" s="249">
        <f>'JLP(R)FP-Ril 3. razina'!O55</f>
        <v>40480.449999999997</v>
      </c>
      <c r="P46" s="1"/>
      <c r="S46" s="278"/>
      <c r="T46" s="278"/>
      <c r="U46" s="278"/>
      <c r="V46" s="278"/>
      <c r="W46" s="278"/>
      <c r="X46" s="278"/>
      <c r="Y46" s="278"/>
      <c r="Z46" s="278"/>
      <c r="AA46" s="278"/>
      <c r="AB46" s="278"/>
      <c r="AC46" s="278"/>
      <c r="AD46" s="278"/>
      <c r="AE46" s="278"/>
      <c r="AF46" s="278"/>
    </row>
    <row r="47" spans="1:32" ht="14.25" customHeight="1" thickBot="1">
      <c r="A47" s="174"/>
      <c r="B47" s="175" t="s">
        <v>26</v>
      </c>
      <c r="C47" s="248">
        <f>C45+C39</f>
        <v>187629.57000000004</v>
      </c>
      <c r="D47" s="248">
        <f>D45+D39</f>
        <v>257817.74000000002</v>
      </c>
      <c r="E47" s="263">
        <f>E46+E42+E41+E40</f>
        <v>254121.68</v>
      </c>
      <c r="F47" s="263">
        <f>F46+F42+F41+F40</f>
        <v>167785.03999999998</v>
      </c>
      <c r="G47" s="263">
        <f>G46+G42+G41+G40</f>
        <v>26.55</v>
      </c>
      <c r="H47" s="263">
        <f>H46+H42+H41+H40</f>
        <v>7498.83</v>
      </c>
      <c r="I47" s="264">
        <f>I46+I42+I41+I40</f>
        <v>6636.1399999999994</v>
      </c>
      <c r="J47" s="263">
        <f>J40+J41+J42+J46</f>
        <v>68193.440000000002</v>
      </c>
      <c r="K47" s="263">
        <f>K40+K41+K42+K46</f>
        <v>3981.68</v>
      </c>
      <c r="L47" s="263">
        <f>L40+L41+L42+L46</f>
        <v>0</v>
      </c>
      <c r="M47" s="263">
        <f>M40+M41+M42+M46</f>
        <v>0</v>
      </c>
      <c r="N47" s="263">
        <f>N40+N41+N42+N46</f>
        <v>219417.02999999997</v>
      </c>
      <c r="O47" s="263">
        <f>O46+O42+O41+O40</f>
        <v>220006.23</v>
      </c>
      <c r="P47" s="176">
        <v>0</v>
      </c>
      <c r="S47" s="278"/>
      <c r="T47" s="278"/>
      <c r="U47" s="278"/>
      <c r="V47" s="278"/>
      <c r="W47" s="278"/>
      <c r="X47" s="278"/>
      <c r="Y47" s="278"/>
      <c r="Z47" s="278"/>
      <c r="AA47" s="278"/>
      <c r="AB47" s="278"/>
      <c r="AC47" s="278"/>
      <c r="AD47" s="278"/>
      <c r="AE47" s="278"/>
      <c r="AF47" s="278"/>
    </row>
    <row r="48" spans="1:32" ht="14.25" customHeight="1">
      <c r="A48" s="96"/>
      <c r="B48" s="97"/>
      <c r="C48" s="97"/>
      <c r="D48" s="97"/>
      <c r="E48" s="98"/>
      <c r="F48" s="99"/>
      <c r="G48" s="99"/>
      <c r="H48" s="99"/>
      <c r="I48" s="99"/>
      <c r="J48" s="99"/>
      <c r="K48" s="99"/>
      <c r="L48" s="99"/>
      <c r="M48" s="99"/>
      <c r="N48" s="99"/>
      <c r="O48" s="99"/>
    </row>
    <row r="49" spans="1:22">
      <c r="A49" s="41"/>
      <c r="B49" s="42"/>
      <c r="C49" s="42"/>
      <c r="D49" s="42"/>
      <c r="E49" s="43"/>
      <c r="F49" s="45"/>
      <c r="G49" s="45"/>
      <c r="H49" s="43"/>
      <c r="I49" s="43"/>
      <c r="J49" s="44"/>
      <c r="K49" s="44"/>
      <c r="L49" s="541" t="s">
        <v>168</v>
      </c>
      <c r="M49" s="519"/>
      <c r="N49" s="519"/>
      <c r="O49" s="78"/>
    </row>
    <row r="50" spans="1:22">
      <c r="A50" s="377"/>
      <c r="B50" s="46"/>
      <c r="C50" s="46"/>
      <c r="D50" s="46"/>
      <c r="E50" s="47"/>
      <c r="F50" s="47"/>
      <c r="G50" s="47"/>
      <c r="H50" s="47"/>
      <c r="I50" s="47"/>
      <c r="J50" s="47"/>
      <c r="K50" s="47"/>
      <c r="L50" s="550"/>
      <c r="M50" s="550"/>
      <c r="N50" s="550"/>
      <c r="O50" s="550"/>
    </row>
    <row r="51" spans="1:22">
      <c r="A51" s="48"/>
      <c r="B51" s="47"/>
      <c r="C51" s="47"/>
      <c r="D51" s="47"/>
      <c r="E51" s="47"/>
      <c r="F51" s="47"/>
      <c r="G51" s="47"/>
      <c r="H51" s="47"/>
      <c r="I51" s="47"/>
      <c r="J51" s="47"/>
      <c r="K51" s="47"/>
      <c r="L51" s="551"/>
      <c r="M51" s="551"/>
      <c r="N51" s="551"/>
      <c r="O51" s="108"/>
    </row>
    <row r="52" spans="1:22">
      <c r="A52" s="2"/>
      <c r="B52" s="3"/>
      <c r="C52" s="3"/>
      <c r="D52" s="3"/>
      <c r="E52" s="5"/>
      <c r="F52" s="4"/>
      <c r="G52" s="4"/>
      <c r="H52" s="5"/>
      <c r="I52" s="5"/>
      <c r="J52" s="5"/>
      <c r="K52" s="5"/>
      <c r="L52" s="553" t="s">
        <v>169</v>
      </c>
      <c r="M52" s="553"/>
      <c r="N52" s="553"/>
      <c r="O52" s="5"/>
      <c r="U52" s="552"/>
      <c r="V52" s="552"/>
    </row>
  </sheetData>
  <mergeCells count="18">
    <mergeCell ref="L51:N51"/>
    <mergeCell ref="L52:N52"/>
    <mergeCell ref="U52:V52"/>
    <mergeCell ref="L11:P11"/>
    <mergeCell ref="S35:AF35"/>
    <mergeCell ref="L49:N49"/>
    <mergeCell ref="A37:B37"/>
    <mergeCell ref="A43:B43"/>
    <mergeCell ref="L50:O50"/>
    <mergeCell ref="L8:O8"/>
    <mergeCell ref="L9:P9"/>
    <mergeCell ref="L10:O10"/>
    <mergeCell ref="A1:E1"/>
    <mergeCell ref="N1:O1"/>
    <mergeCell ref="A2:M2"/>
    <mergeCell ref="L6:P6"/>
    <mergeCell ref="L7:P7"/>
    <mergeCell ref="F1:G1"/>
  </mergeCells>
  <pageMargins left="0.7" right="0.7" top="0.75" bottom="0.75" header="0.3" footer="0.3"/>
  <pageSetup paperSize="9" scale="32" fitToHeight="0" orientation="landscape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22"/>
  <sheetViews>
    <sheetView workbookViewId="0">
      <selection activeCell="B11" sqref="B11"/>
    </sheetView>
  </sheetViews>
  <sheetFormatPr defaultRowHeight="12.75"/>
  <cols>
    <col min="1" max="1" width="37.85546875" customWidth="1"/>
    <col min="2" max="2" width="12.7109375" customWidth="1"/>
    <col min="3" max="3" width="11.140625" customWidth="1"/>
    <col min="4" max="4" width="11.7109375" customWidth="1"/>
    <col min="5" max="6" width="11.85546875" customWidth="1"/>
    <col min="7" max="7" width="10.42578125" customWidth="1"/>
    <col min="8" max="8" width="13.5703125" customWidth="1"/>
    <col min="9" max="9" width="19.7109375" customWidth="1"/>
    <col min="11" max="11" width="11.85546875" bestFit="1" customWidth="1"/>
    <col min="12" max="12" width="9.28515625" bestFit="1" customWidth="1"/>
    <col min="13" max="14" width="11.85546875" bestFit="1" customWidth="1"/>
    <col min="15" max="15" width="12.85546875" bestFit="1" customWidth="1"/>
    <col min="16" max="16" width="10.85546875" bestFit="1" customWidth="1"/>
    <col min="17" max="18" width="9.28515625" bestFit="1" customWidth="1"/>
  </cols>
  <sheetData>
    <row r="1" spans="1:18" ht="13.5" thickBot="1">
      <c r="A1" s="62" t="s">
        <v>154</v>
      </c>
      <c r="H1" s="63" t="s">
        <v>29</v>
      </c>
      <c r="I1" s="64"/>
    </row>
    <row r="2" spans="1:18" ht="21" thickBot="1">
      <c r="A2" s="406" t="s">
        <v>224</v>
      </c>
      <c r="B2" s="185"/>
      <c r="C2" s="185"/>
      <c r="D2" s="185"/>
      <c r="G2" s="185"/>
      <c r="H2" s="185"/>
      <c r="I2" s="185"/>
    </row>
    <row r="3" spans="1:18" ht="15.75" thickBot="1">
      <c r="A3" s="65" t="s">
        <v>30</v>
      </c>
      <c r="B3" s="186" t="s">
        <v>137</v>
      </c>
      <c r="C3" s="187"/>
      <c r="D3" s="187"/>
      <c r="E3" s="209"/>
      <c r="F3" s="211"/>
      <c r="G3" s="187"/>
      <c r="H3" s="187"/>
      <c r="I3" s="188"/>
      <c r="K3" s="471"/>
      <c r="L3" s="471"/>
      <c r="M3" s="471"/>
      <c r="N3" s="471"/>
      <c r="O3" s="471"/>
      <c r="P3" s="471"/>
      <c r="Q3" s="471"/>
      <c r="R3" s="471"/>
    </row>
    <row r="4" spans="1:18" ht="88.5" customHeight="1" thickBot="1">
      <c r="A4" s="66" t="s">
        <v>31</v>
      </c>
      <c r="B4" s="189" t="s">
        <v>195</v>
      </c>
      <c r="C4" s="192" t="s">
        <v>150</v>
      </c>
      <c r="D4" s="192" t="s">
        <v>151</v>
      </c>
      <c r="E4" s="204" t="s">
        <v>134</v>
      </c>
      <c r="F4" s="212" t="s">
        <v>194</v>
      </c>
      <c r="G4" s="192" t="s">
        <v>152</v>
      </c>
      <c r="H4" s="192" t="s">
        <v>10</v>
      </c>
      <c r="I4" s="194" t="s">
        <v>34</v>
      </c>
      <c r="K4" s="355"/>
      <c r="L4" s="355"/>
      <c r="M4" s="355"/>
      <c r="N4" s="348"/>
      <c r="O4" s="212"/>
      <c r="P4" s="355"/>
      <c r="Q4" s="355"/>
      <c r="R4" s="355"/>
    </row>
    <row r="5" spans="1:18" ht="111" customHeight="1" thickBot="1">
      <c r="A5" s="67" t="s">
        <v>35</v>
      </c>
      <c r="B5" s="190"/>
      <c r="C5" s="191"/>
      <c r="D5" s="191"/>
      <c r="E5" s="210"/>
      <c r="F5" s="215"/>
      <c r="G5" s="214"/>
      <c r="H5" s="193"/>
      <c r="I5" s="195"/>
    </row>
    <row r="6" spans="1:18" ht="33" customHeight="1">
      <c r="A6" s="216" t="s">
        <v>196</v>
      </c>
      <c r="B6" s="217"/>
      <c r="C6" s="217"/>
      <c r="D6" s="217"/>
      <c r="E6" s="192"/>
      <c r="F6" s="402">
        <f>'PRIHODI I RASHODI PO IZVORIMA'!I34</f>
        <v>1990.84</v>
      </c>
      <c r="G6" s="217"/>
      <c r="H6" s="217"/>
      <c r="I6" s="218"/>
      <c r="K6" s="279"/>
      <c r="L6" s="279"/>
      <c r="M6" s="279"/>
      <c r="N6" s="279"/>
      <c r="O6" s="279"/>
      <c r="P6" s="279"/>
      <c r="Q6" s="279"/>
      <c r="R6" s="279"/>
    </row>
    <row r="7" spans="1:18" ht="29.25" customHeight="1">
      <c r="A7" s="68" t="s">
        <v>51</v>
      </c>
      <c r="B7" s="69"/>
      <c r="C7" s="69"/>
      <c r="D7" s="69"/>
      <c r="E7" s="213"/>
      <c r="F7" s="403">
        <f>'PRIHODI I RASHODI PO IZVORIMA'!I35</f>
        <v>66202.600000000006</v>
      </c>
      <c r="G7" s="69"/>
      <c r="H7" s="69"/>
      <c r="I7" s="70"/>
      <c r="K7" s="279"/>
      <c r="L7" s="279"/>
      <c r="M7" s="279"/>
      <c r="N7" s="279"/>
      <c r="O7" s="279"/>
      <c r="P7" s="279"/>
      <c r="Q7" s="279"/>
      <c r="R7" s="279"/>
    </row>
    <row r="8" spans="1:18" ht="28.5" customHeight="1">
      <c r="A8" s="68" t="s">
        <v>197</v>
      </c>
      <c r="B8" s="69"/>
      <c r="C8" s="69">
        <f>'JLP(R)FP-Ril 4.razina '!B9</f>
        <v>26.55</v>
      </c>
      <c r="D8" s="69"/>
      <c r="E8" s="69"/>
      <c r="F8" s="69"/>
      <c r="G8" s="69"/>
      <c r="H8" s="69"/>
      <c r="I8" s="70"/>
      <c r="K8" s="279"/>
      <c r="L8" s="279"/>
      <c r="M8" s="279"/>
      <c r="N8" s="279"/>
      <c r="O8" s="279"/>
      <c r="P8" s="279"/>
      <c r="Q8" s="279"/>
      <c r="R8" s="279"/>
    </row>
    <row r="9" spans="1:18" ht="25.5" customHeight="1">
      <c r="A9" s="68" t="s">
        <v>198</v>
      </c>
      <c r="B9" s="69"/>
      <c r="C9" s="69"/>
      <c r="D9" s="69">
        <f>'JLP(R)FP-Ril 4.razina '!B10</f>
        <v>7498.83</v>
      </c>
      <c r="E9" s="69"/>
      <c r="F9" s="197"/>
      <c r="G9" s="69"/>
      <c r="H9" s="69"/>
      <c r="I9" s="70"/>
      <c r="K9" s="279"/>
      <c r="L9" s="279"/>
      <c r="M9" s="279"/>
      <c r="N9" s="279"/>
      <c r="O9" s="279"/>
      <c r="P9" s="279"/>
      <c r="Q9" s="279"/>
      <c r="R9" s="279"/>
    </row>
    <row r="10" spans="1:18" ht="18" customHeight="1">
      <c r="A10" s="68" t="s">
        <v>36</v>
      </c>
      <c r="B10" s="69"/>
      <c r="C10" s="69"/>
      <c r="D10" s="69"/>
      <c r="E10" s="69"/>
      <c r="F10" s="69"/>
      <c r="G10" s="69">
        <f>'JLP(R)FP-Ril 3. razina'!K58</f>
        <v>3981.68</v>
      </c>
      <c r="H10" s="69"/>
      <c r="I10" s="70"/>
      <c r="K10" s="279"/>
      <c r="L10" s="279"/>
      <c r="M10" s="279"/>
      <c r="N10" s="279"/>
      <c r="O10" s="279"/>
      <c r="P10" s="279"/>
      <c r="Q10" s="279"/>
      <c r="R10" s="279"/>
    </row>
    <row r="11" spans="1:18" ht="17.25" customHeight="1">
      <c r="A11" s="71" t="s">
        <v>37</v>
      </c>
      <c r="B11" s="69">
        <f>'JLP(R)FP-Ril 4.razina '!B8</f>
        <v>167785.03999999998</v>
      </c>
      <c r="C11" s="72"/>
      <c r="D11" s="72"/>
      <c r="E11" s="72"/>
      <c r="F11" s="72"/>
      <c r="G11" s="72"/>
      <c r="H11" s="72"/>
      <c r="I11" s="73"/>
      <c r="K11" s="279"/>
      <c r="L11" s="279"/>
      <c r="M11" s="279"/>
      <c r="N11" s="279"/>
      <c r="O11" s="279"/>
      <c r="P11" s="279"/>
      <c r="Q11" s="279"/>
      <c r="R11" s="279"/>
    </row>
    <row r="12" spans="1:18" ht="21.75" customHeight="1">
      <c r="A12" s="219" t="s">
        <v>199</v>
      </c>
      <c r="B12" s="69"/>
      <c r="C12" s="69"/>
      <c r="D12" s="69"/>
      <c r="E12" s="69">
        <f>'JLP(R)FP-Ril 4.razina '!B13</f>
        <v>6636.1399999999994</v>
      </c>
      <c r="F12" s="69"/>
      <c r="G12" s="69"/>
      <c r="H12" s="69"/>
      <c r="I12" s="70"/>
      <c r="K12" s="279"/>
      <c r="L12" s="279"/>
      <c r="M12" s="279"/>
      <c r="N12" s="279"/>
      <c r="O12" s="279"/>
      <c r="P12" s="279"/>
      <c r="Q12" s="279"/>
      <c r="R12" s="279"/>
    </row>
    <row r="13" spans="1:18" ht="13.5" thickBot="1">
      <c r="A13" s="207" t="s">
        <v>38</v>
      </c>
      <c r="B13" s="206">
        <f t="shared" ref="B13:I13" si="0">SUM(B6:B12)</f>
        <v>167785.03999999998</v>
      </c>
      <c r="C13" s="206">
        <f t="shared" si="0"/>
        <v>26.55</v>
      </c>
      <c r="D13" s="206">
        <f t="shared" si="0"/>
        <v>7498.83</v>
      </c>
      <c r="E13" s="206">
        <f t="shared" si="0"/>
        <v>6636.1399999999994</v>
      </c>
      <c r="F13" s="206">
        <f t="shared" si="0"/>
        <v>68193.440000000002</v>
      </c>
      <c r="G13" s="206">
        <f t="shared" si="0"/>
        <v>3981.68</v>
      </c>
      <c r="H13" s="206">
        <f t="shared" si="0"/>
        <v>0</v>
      </c>
      <c r="I13" s="220">
        <f t="shared" si="0"/>
        <v>0</v>
      </c>
      <c r="K13" s="279"/>
      <c r="L13" s="279"/>
      <c r="M13" s="279"/>
      <c r="N13" s="279"/>
      <c r="O13" s="279"/>
      <c r="P13" s="279"/>
      <c r="Q13" s="279"/>
      <c r="R13" s="279"/>
    </row>
    <row r="14" spans="1:18" ht="13.5" thickBot="1">
      <c r="A14" s="208" t="s">
        <v>225</v>
      </c>
      <c r="B14" s="558">
        <f>SUM(B13:I13)</f>
        <v>254121.67999999993</v>
      </c>
      <c r="C14" s="559"/>
      <c r="D14" s="559"/>
      <c r="E14" s="559"/>
      <c r="F14" s="559"/>
      <c r="G14" s="559"/>
      <c r="H14" s="559"/>
      <c r="I14" s="560"/>
      <c r="K14" s="562"/>
      <c r="L14" s="562"/>
      <c r="M14" s="562"/>
      <c r="N14" s="562"/>
      <c r="O14" s="562"/>
      <c r="P14" s="562"/>
      <c r="Q14" s="562"/>
      <c r="R14" s="562"/>
    </row>
    <row r="15" spans="1:18" ht="28.5" customHeight="1">
      <c r="A15" s="74" t="s">
        <v>39</v>
      </c>
      <c r="B15" s="75"/>
      <c r="C15" s="75"/>
      <c r="D15" s="75"/>
      <c r="E15" s="205"/>
      <c r="F15" s="205"/>
      <c r="G15" s="75"/>
      <c r="H15" s="75"/>
      <c r="I15" s="75"/>
    </row>
    <row r="16" spans="1:18" ht="28.5" customHeight="1">
      <c r="A16" s="76" t="s">
        <v>226</v>
      </c>
      <c r="B16" s="75"/>
      <c r="C16" s="75"/>
      <c r="D16" s="75"/>
      <c r="E16" s="75"/>
      <c r="F16" s="75"/>
      <c r="G16" s="75"/>
      <c r="H16" s="75"/>
      <c r="I16" s="75"/>
    </row>
    <row r="17" spans="1:11" ht="37.5" customHeight="1">
      <c r="A17" s="561" t="s">
        <v>40</v>
      </c>
      <c r="B17" s="561"/>
      <c r="C17" s="561"/>
      <c r="D17" s="561"/>
      <c r="E17" s="561"/>
      <c r="F17" s="561"/>
      <c r="G17" s="561"/>
      <c r="H17" s="561"/>
      <c r="I17" s="561"/>
    </row>
    <row r="18" spans="1:11" ht="14.25">
      <c r="A18" s="101"/>
      <c r="B18" s="102"/>
      <c r="C18" s="102"/>
      <c r="D18" s="102"/>
      <c r="E18" s="102"/>
      <c r="F18" s="102"/>
      <c r="G18" s="102"/>
      <c r="H18" s="102"/>
      <c r="I18" s="102"/>
    </row>
    <row r="19" spans="1:11" ht="15">
      <c r="A19" s="41"/>
      <c r="B19" s="77"/>
      <c r="C19" s="78"/>
      <c r="D19" s="78"/>
      <c r="E19" s="44"/>
      <c r="F19" s="44"/>
      <c r="G19" s="44"/>
      <c r="H19" s="541" t="s">
        <v>168</v>
      </c>
      <c r="I19" s="548"/>
      <c r="J19" s="78"/>
      <c r="K19" s="78"/>
    </row>
    <row r="20" spans="1:11" ht="15">
      <c r="A20" s="41"/>
      <c r="B20" s="77"/>
      <c r="C20" s="236"/>
      <c r="D20" s="79"/>
      <c r="E20" s="43"/>
      <c r="F20" s="43"/>
      <c r="G20" s="43"/>
      <c r="H20" s="184"/>
      <c r="I20" s="184"/>
      <c r="J20" s="109"/>
      <c r="K20" s="109"/>
    </row>
    <row r="21" spans="1:11">
      <c r="A21" s="80"/>
      <c r="B21" s="81"/>
      <c r="C21" s="81"/>
      <c r="D21" s="81"/>
      <c r="E21" s="81"/>
      <c r="F21" s="81"/>
      <c r="G21" s="81"/>
      <c r="H21" s="183"/>
      <c r="I21" s="183"/>
      <c r="J21" s="109"/>
      <c r="K21" s="108"/>
    </row>
    <row r="22" spans="1:11" ht="15">
      <c r="A22" s="77"/>
      <c r="B22" s="77"/>
      <c r="C22" s="77"/>
      <c r="D22" s="77"/>
      <c r="E22" s="77"/>
      <c r="F22" s="77"/>
      <c r="G22" s="77"/>
      <c r="H22" s="542" t="s">
        <v>169</v>
      </c>
      <c r="I22" s="542"/>
    </row>
  </sheetData>
  <mergeCells count="6">
    <mergeCell ref="H22:I22"/>
    <mergeCell ref="B14:I14"/>
    <mergeCell ref="A17:I17"/>
    <mergeCell ref="K3:R3"/>
    <mergeCell ref="K14:R14"/>
    <mergeCell ref="H19:I19"/>
  </mergeCells>
  <pageMargins left="0.7" right="0.7" top="0.75" bottom="0.75" header="0.3" footer="0.3"/>
  <pageSetup paperSize="9" scale="64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:AE22"/>
  <sheetViews>
    <sheetView workbookViewId="0">
      <selection activeCell="I10" sqref="I10"/>
    </sheetView>
  </sheetViews>
  <sheetFormatPr defaultRowHeight="12.75"/>
  <cols>
    <col min="1" max="1" width="16.28515625" customWidth="1"/>
    <col min="2" max="2" width="9.28515625" bestFit="1" customWidth="1"/>
    <col min="4" max="4" width="9.28515625" bestFit="1" customWidth="1"/>
    <col min="5" max="5" width="10" bestFit="1" customWidth="1"/>
    <col min="6" max="6" width="9.28515625" bestFit="1" customWidth="1"/>
    <col min="7" max="8" width="10.85546875" customWidth="1"/>
    <col min="9" max="9" width="9.28515625" bestFit="1" customWidth="1"/>
    <col min="11" max="11" width="9.28515625" bestFit="1" customWidth="1"/>
    <col min="12" max="12" width="10" bestFit="1" customWidth="1"/>
    <col min="13" max="13" width="9.28515625" bestFit="1" customWidth="1"/>
    <col min="14" max="14" width="11.5703125" customWidth="1"/>
    <col min="15" max="15" width="11" customWidth="1"/>
    <col min="18" max="18" width="12.85546875" bestFit="1" customWidth="1"/>
    <col min="19" max="19" width="9.28515625" bestFit="1" customWidth="1"/>
    <col min="20" max="20" width="11.85546875" bestFit="1" customWidth="1"/>
    <col min="21" max="21" width="12.85546875" bestFit="1" customWidth="1"/>
    <col min="22" max="22" width="10.85546875" bestFit="1" customWidth="1"/>
    <col min="23" max="24" width="9.28515625" bestFit="1" customWidth="1"/>
    <col min="25" max="25" width="12.85546875" bestFit="1" customWidth="1"/>
    <col min="26" max="26" width="9.28515625" bestFit="1" customWidth="1"/>
    <col min="27" max="27" width="11.85546875" bestFit="1" customWidth="1"/>
    <col min="28" max="28" width="12.85546875" bestFit="1" customWidth="1"/>
    <col min="29" max="29" width="10.85546875" bestFit="1" customWidth="1"/>
    <col min="30" max="31" width="9.28515625" bestFit="1" customWidth="1"/>
  </cols>
  <sheetData>
    <row r="1" spans="1:31" ht="13.5" thickBot="1">
      <c r="A1" s="88" t="s">
        <v>154</v>
      </c>
      <c r="B1" s="88"/>
      <c r="C1" s="88"/>
      <c r="D1" s="89"/>
      <c r="E1" s="82"/>
      <c r="M1" s="568" t="s">
        <v>41</v>
      </c>
      <c r="N1" s="569"/>
      <c r="O1" s="570"/>
    </row>
    <row r="2" spans="1:31" ht="21" thickBot="1">
      <c r="A2" s="571" t="s">
        <v>227</v>
      </c>
      <c r="B2" s="571"/>
      <c r="C2" s="571"/>
      <c r="D2" s="571"/>
      <c r="E2" s="571"/>
      <c r="F2" s="571"/>
      <c r="G2" s="571"/>
      <c r="H2" s="571"/>
      <c r="I2" s="571"/>
      <c r="J2" s="571"/>
      <c r="K2" s="571"/>
      <c r="L2" s="571"/>
      <c r="M2" s="571"/>
      <c r="N2" s="571"/>
      <c r="O2" s="571"/>
      <c r="R2" s="471"/>
      <c r="S2" s="471"/>
      <c r="T2" s="471"/>
      <c r="U2" s="471"/>
      <c r="V2" s="471"/>
      <c r="W2" s="471"/>
      <c r="X2" s="471"/>
      <c r="Y2" s="471"/>
      <c r="Z2" s="471"/>
      <c r="AA2" s="471"/>
      <c r="AB2" s="471"/>
      <c r="AC2" s="471"/>
      <c r="AD2" s="471"/>
      <c r="AE2" s="471"/>
    </row>
    <row r="3" spans="1:31" ht="13.5" thickBot="1">
      <c r="A3" s="90" t="s">
        <v>30</v>
      </c>
      <c r="B3" s="572" t="s">
        <v>141</v>
      </c>
      <c r="C3" s="573"/>
      <c r="D3" s="573"/>
      <c r="E3" s="573"/>
      <c r="F3" s="573"/>
      <c r="G3" s="573"/>
      <c r="H3" s="574"/>
      <c r="I3" s="575" t="s">
        <v>213</v>
      </c>
      <c r="J3" s="573"/>
      <c r="K3" s="573"/>
      <c r="L3" s="573"/>
      <c r="M3" s="573"/>
      <c r="N3" s="573"/>
      <c r="O3" s="574"/>
      <c r="R3" s="565"/>
      <c r="S3" s="564"/>
      <c r="T3" s="564"/>
      <c r="U3" s="564"/>
      <c r="V3" s="564"/>
      <c r="W3" s="564"/>
      <c r="X3" s="564"/>
      <c r="Y3" s="565"/>
      <c r="Z3" s="564"/>
      <c r="AA3" s="564"/>
      <c r="AB3" s="564"/>
      <c r="AC3" s="564"/>
      <c r="AD3" s="564"/>
      <c r="AE3" s="564"/>
    </row>
    <row r="4" spans="1:31" ht="22.5" customHeight="1">
      <c r="A4" s="91" t="s">
        <v>43</v>
      </c>
      <c r="B4" s="576" t="s">
        <v>9</v>
      </c>
      <c r="C4" s="578" t="s">
        <v>32</v>
      </c>
      <c r="D4" s="578" t="s">
        <v>8</v>
      </c>
      <c r="E4" s="578" t="s">
        <v>11</v>
      </c>
      <c r="F4" s="589" t="s">
        <v>33</v>
      </c>
      <c r="G4" s="578" t="s">
        <v>10</v>
      </c>
      <c r="H4" s="583" t="s">
        <v>34</v>
      </c>
      <c r="I4" s="591" t="s">
        <v>9</v>
      </c>
      <c r="J4" s="578" t="s">
        <v>32</v>
      </c>
      <c r="K4" s="578" t="s">
        <v>8</v>
      </c>
      <c r="L4" s="578" t="s">
        <v>11</v>
      </c>
      <c r="M4" s="589" t="s">
        <v>33</v>
      </c>
      <c r="N4" s="578" t="s">
        <v>10</v>
      </c>
      <c r="O4" s="583" t="s">
        <v>34</v>
      </c>
      <c r="R4" s="563"/>
      <c r="S4" s="563"/>
      <c r="T4" s="563"/>
      <c r="U4" s="563"/>
      <c r="V4" s="563"/>
      <c r="W4" s="563"/>
      <c r="X4" s="563"/>
      <c r="Y4" s="563"/>
      <c r="Z4" s="563"/>
      <c r="AA4" s="563"/>
      <c r="AB4" s="563"/>
      <c r="AC4" s="563"/>
      <c r="AD4" s="563"/>
      <c r="AE4" s="563"/>
    </row>
    <row r="5" spans="1:31" ht="66.75" customHeight="1" thickBot="1">
      <c r="A5" s="92" t="s">
        <v>44</v>
      </c>
      <c r="B5" s="577"/>
      <c r="C5" s="579"/>
      <c r="D5" s="580"/>
      <c r="E5" s="579"/>
      <c r="F5" s="590"/>
      <c r="G5" s="579"/>
      <c r="H5" s="593"/>
      <c r="I5" s="592"/>
      <c r="J5" s="579"/>
      <c r="K5" s="580"/>
      <c r="L5" s="579"/>
      <c r="M5" s="590"/>
      <c r="N5" s="579"/>
      <c r="O5" s="584"/>
      <c r="R5" s="563"/>
      <c r="S5" s="563"/>
      <c r="T5" s="564"/>
      <c r="U5" s="563"/>
      <c r="V5" s="563"/>
      <c r="W5" s="563"/>
      <c r="X5" s="563"/>
      <c r="Y5" s="563"/>
      <c r="Z5" s="563"/>
      <c r="AA5" s="564"/>
      <c r="AB5" s="563"/>
      <c r="AC5" s="563"/>
      <c r="AD5" s="563"/>
      <c r="AE5" s="563"/>
    </row>
    <row r="6" spans="1:31" s="145" customFormat="1" ht="48.75" customHeight="1" thickBot="1">
      <c r="A6" s="104" t="s">
        <v>48</v>
      </c>
      <c r="B6" s="265"/>
      <c r="C6" s="266"/>
      <c r="D6" s="267"/>
      <c r="E6" s="266">
        <f>'JLP(R)FP-Ril 3. razina'!E11</f>
        <v>47175.069999999992</v>
      </c>
      <c r="F6" s="266"/>
      <c r="G6" s="268"/>
      <c r="H6" s="269"/>
      <c r="I6" s="265"/>
      <c r="J6" s="266"/>
      <c r="K6" s="266"/>
      <c r="L6" s="266">
        <f>'JLP(R)FP-Ril 3. razina'!F11</f>
        <v>47249.67</v>
      </c>
      <c r="M6" s="266"/>
      <c r="N6" s="268"/>
      <c r="O6" s="270"/>
      <c r="R6" s="356"/>
      <c r="S6" s="356"/>
      <c r="T6" s="356"/>
      <c r="U6" s="356"/>
      <c r="V6" s="356"/>
      <c r="W6" s="356"/>
      <c r="X6" s="356"/>
      <c r="Y6" s="356"/>
      <c r="Z6" s="356"/>
      <c r="AA6" s="356"/>
      <c r="AB6" s="356"/>
      <c r="AC6" s="356"/>
      <c r="AD6" s="356"/>
      <c r="AE6" s="356"/>
    </row>
    <row r="7" spans="1:31" ht="41.25" customHeight="1" thickBot="1">
      <c r="A7" s="146" t="s">
        <v>45</v>
      </c>
      <c r="B7" s="271"/>
      <c r="C7" s="271">
        <f>'JLP(R)FP-Ril 3. razina'!E8</f>
        <v>26.55</v>
      </c>
      <c r="D7" s="271"/>
      <c r="E7" s="271"/>
      <c r="F7" s="271"/>
      <c r="G7" s="272"/>
      <c r="H7" s="273"/>
      <c r="I7" s="274"/>
      <c r="J7" s="271">
        <f>'JLP(R)FP-Ril 3. razina'!F8</f>
        <v>26.55</v>
      </c>
      <c r="K7" s="271"/>
      <c r="L7" s="271"/>
      <c r="M7" s="271"/>
      <c r="N7" s="272"/>
      <c r="O7" s="275"/>
      <c r="R7" s="280"/>
      <c r="S7" s="280"/>
      <c r="T7" s="280"/>
      <c r="U7" s="280"/>
      <c r="V7" s="280"/>
      <c r="W7" s="280"/>
      <c r="X7" s="280"/>
      <c r="Y7" s="280"/>
      <c r="Z7" s="280"/>
      <c r="AA7" s="280"/>
      <c r="AB7" s="280"/>
      <c r="AC7" s="280"/>
      <c r="AD7" s="280"/>
      <c r="AE7" s="280"/>
    </row>
    <row r="8" spans="1:31" ht="46.5" customHeight="1">
      <c r="A8" s="93" t="s">
        <v>46</v>
      </c>
      <c r="B8" s="274"/>
      <c r="C8" s="271"/>
      <c r="D8" s="271">
        <f>'JLP(R)FP-Ril 3. razina'!E9</f>
        <v>7498.8300000000008</v>
      </c>
      <c r="E8" s="271"/>
      <c r="F8" s="271"/>
      <c r="G8" s="272"/>
      <c r="H8" s="273"/>
      <c r="I8" s="274"/>
      <c r="J8" s="271"/>
      <c r="K8" s="271">
        <f>'JLP(R)FP-Ril 3. razina'!F9</f>
        <v>7498.8300000000008</v>
      </c>
      <c r="L8" s="271"/>
      <c r="M8" s="271"/>
      <c r="N8" s="272"/>
      <c r="O8" s="276"/>
      <c r="R8" s="280"/>
      <c r="S8" s="280"/>
      <c r="T8" s="280"/>
      <c r="U8" s="280"/>
      <c r="V8" s="280"/>
      <c r="W8" s="280"/>
      <c r="X8" s="280"/>
      <c r="Y8" s="280"/>
      <c r="Z8" s="280"/>
      <c r="AA8" s="280"/>
      <c r="AB8" s="280"/>
      <c r="AC8" s="280"/>
      <c r="AD8" s="280"/>
      <c r="AE8" s="280"/>
    </row>
    <row r="9" spans="1:31" ht="52.5" customHeight="1">
      <c r="A9" s="105" t="s">
        <v>49</v>
      </c>
      <c r="B9" s="274"/>
      <c r="C9" s="271"/>
      <c r="D9" s="271"/>
      <c r="E9" s="271"/>
      <c r="F9" s="271">
        <f>'JLP(R)FP-Ril 3. razina'!E10</f>
        <v>3981.68</v>
      </c>
      <c r="G9" s="272"/>
      <c r="H9" s="273"/>
      <c r="I9" s="274"/>
      <c r="J9" s="271"/>
      <c r="K9" s="271"/>
      <c r="L9" s="271"/>
      <c r="M9" s="271">
        <f>'JLP(R)FP-Ril 3. razina'!F10</f>
        <v>3981.68</v>
      </c>
      <c r="N9" s="272"/>
      <c r="O9" s="273"/>
      <c r="R9" s="280"/>
      <c r="S9" s="280"/>
      <c r="T9" s="280"/>
      <c r="U9" s="280"/>
      <c r="V9" s="280"/>
      <c r="W9" s="280"/>
      <c r="X9" s="280"/>
      <c r="Y9" s="280"/>
      <c r="Z9" s="280"/>
      <c r="AA9" s="280"/>
      <c r="AB9" s="280"/>
      <c r="AC9" s="280"/>
      <c r="AD9" s="280"/>
      <c r="AE9" s="280"/>
    </row>
    <row r="10" spans="1:31" ht="38.25" customHeight="1">
      <c r="A10" s="94" t="s">
        <v>200</v>
      </c>
      <c r="B10" s="274">
        <f>'JLP(R)FP-Ril 3. razina'!E7</f>
        <v>160734.90000000002</v>
      </c>
      <c r="C10" s="271"/>
      <c r="D10" s="271"/>
      <c r="E10" s="271"/>
      <c r="F10" s="271"/>
      <c r="G10" s="272"/>
      <c r="H10" s="273"/>
      <c r="I10" s="274">
        <f>'JLP(R)FP-Ril 3. razina'!F7</f>
        <v>161249.5</v>
      </c>
      <c r="J10" s="271"/>
      <c r="K10" s="271"/>
      <c r="L10" s="271"/>
      <c r="M10" s="271"/>
      <c r="N10" s="272"/>
      <c r="O10" s="273"/>
      <c r="R10" s="280"/>
      <c r="S10" s="280"/>
      <c r="T10" s="280"/>
      <c r="U10" s="280"/>
      <c r="V10" s="280"/>
      <c r="W10" s="280"/>
      <c r="X10" s="280"/>
      <c r="Y10" s="280"/>
      <c r="Z10" s="280"/>
      <c r="AA10" s="280"/>
      <c r="AB10" s="280"/>
      <c r="AC10" s="280"/>
      <c r="AD10" s="280"/>
      <c r="AE10" s="280"/>
    </row>
    <row r="11" spans="1:31" ht="23.25" customHeight="1">
      <c r="A11" s="95" t="s">
        <v>38</v>
      </c>
      <c r="B11" s="341">
        <f t="shared" ref="B11:N11" si="0">SUM(B6:B10)</f>
        <v>160734.90000000002</v>
      </c>
      <c r="C11" s="342">
        <f t="shared" si="0"/>
        <v>26.55</v>
      </c>
      <c r="D11" s="342">
        <f t="shared" si="0"/>
        <v>7498.8300000000008</v>
      </c>
      <c r="E11" s="342">
        <f t="shared" si="0"/>
        <v>47175.069999999992</v>
      </c>
      <c r="F11" s="342">
        <f t="shared" si="0"/>
        <v>3981.68</v>
      </c>
      <c r="G11" s="342">
        <f t="shared" si="0"/>
        <v>0</v>
      </c>
      <c r="H11" s="343">
        <f t="shared" si="0"/>
        <v>0</v>
      </c>
      <c r="I11" s="341">
        <f t="shared" si="0"/>
        <v>161249.5</v>
      </c>
      <c r="J11" s="342">
        <f t="shared" si="0"/>
        <v>26.55</v>
      </c>
      <c r="K11" s="342">
        <f t="shared" si="0"/>
        <v>7498.8300000000008</v>
      </c>
      <c r="L11" s="342">
        <f t="shared" si="0"/>
        <v>47249.67</v>
      </c>
      <c r="M11" s="342">
        <f t="shared" si="0"/>
        <v>3981.68</v>
      </c>
      <c r="N11" s="342">
        <f t="shared" si="0"/>
        <v>0</v>
      </c>
      <c r="O11" s="157"/>
      <c r="R11" s="280"/>
      <c r="S11" s="280"/>
      <c r="T11" s="280"/>
      <c r="U11" s="280"/>
      <c r="V11" s="280"/>
      <c r="W11" s="280"/>
      <c r="X11" s="280"/>
      <c r="Y11" s="280"/>
      <c r="Z11" s="280"/>
      <c r="AA11" s="280"/>
      <c r="AB11" s="280"/>
      <c r="AC11" s="280"/>
      <c r="AD11" s="280"/>
      <c r="AE11" s="280"/>
    </row>
    <row r="12" spans="1:31" ht="52.5" customHeight="1" thickBot="1">
      <c r="A12" s="156" t="s">
        <v>228</v>
      </c>
      <c r="B12" s="585">
        <f>SUM(B11:H11)</f>
        <v>219417.02999999997</v>
      </c>
      <c r="C12" s="585"/>
      <c r="D12" s="585"/>
      <c r="E12" s="585"/>
      <c r="F12" s="585"/>
      <c r="G12" s="585"/>
      <c r="H12" s="586"/>
      <c r="I12" s="585">
        <f>SUM(I11:O11)</f>
        <v>220006.22999999998</v>
      </c>
      <c r="J12" s="585"/>
      <c r="K12" s="585"/>
      <c r="L12" s="585"/>
      <c r="M12" s="585"/>
      <c r="N12" s="585"/>
      <c r="O12" s="586"/>
      <c r="R12" s="280"/>
      <c r="S12" s="280"/>
      <c r="T12" s="280"/>
      <c r="U12" s="280"/>
      <c r="V12" s="280"/>
      <c r="W12" s="280"/>
      <c r="X12" s="280"/>
      <c r="Y12" s="280"/>
      <c r="Z12" s="280"/>
      <c r="AA12" s="280"/>
      <c r="AB12" s="280"/>
      <c r="AC12" s="280"/>
      <c r="AD12" s="280"/>
      <c r="AE12" s="280"/>
    </row>
    <row r="13" spans="1:31">
      <c r="A13" s="83"/>
      <c r="B13" s="83"/>
      <c r="C13" s="83"/>
      <c r="D13" s="83"/>
      <c r="E13" s="83"/>
      <c r="F13" s="83"/>
      <c r="G13" s="83"/>
      <c r="H13" s="83"/>
      <c r="I13" s="83"/>
      <c r="J13" s="83"/>
      <c r="K13" s="83"/>
      <c r="L13" s="83"/>
      <c r="M13" s="83"/>
      <c r="N13" s="83"/>
      <c r="O13" s="83"/>
    </row>
    <row r="14" spans="1:31">
      <c r="A14" s="84" t="s">
        <v>39</v>
      </c>
      <c r="B14" s="85"/>
      <c r="C14" s="85"/>
      <c r="D14" s="85"/>
      <c r="E14" s="85"/>
      <c r="F14" s="85"/>
      <c r="G14" s="85"/>
      <c r="H14" s="85"/>
      <c r="I14" s="83"/>
      <c r="J14" s="83"/>
      <c r="K14" s="83"/>
      <c r="L14" s="83"/>
      <c r="M14" s="83"/>
      <c r="N14" s="83"/>
      <c r="O14" s="83"/>
    </row>
    <row r="15" spans="1:31">
      <c r="A15" s="86" t="s">
        <v>229</v>
      </c>
      <c r="B15" s="85"/>
      <c r="C15" s="85"/>
      <c r="D15" s="85"/>
      <c r="E15" s="85"/>
      <c r="F15" s="85"/>
      <c r="G15" s="85"/>
      <c r="H15" s="85"/>
      <c r="I15" s="85"/>
      <c r="J15" s="85"/>
      <c r="K15" s="85"/>
      <c r="L15" s="85"/>
      <c r="M15" s="85"/>
      <c r="N15" s="85"/>
      <c r="O15" s="85"/>
    </row>
    <row r="16" spans="1:31" ht="24.75" customHeight="1">
      <c r="A16" s="587" t="s">
        <v>42</v>
      </c>
      <c r="B16" s="588"/>
      <c r="C16" s="588"/>
      <c r="D16" s="588"/>
      <c r="E16" s="588"/>
      <c r="F16" s="588"/>
      <c r="G16" s="588"/>
      <c r="H16" s="588"/>
      <c r="I16" s="588"/>
      <c r="J16" s="588"/>
      <c r="K16" s="588"/>
      <c r="L16" s="588"/>
      <c r="M16" s="588"/>
      <c r="N16" s="588"/>
      <c r="O16" s="588"/>
    </row>
    <row r="17" spans="1:15">
      <c r="A17" s="106"/>
      <c r="B17" s="107"/>
      <c r="C17" s="107"/>
      <c r="D17" s="107"/>
      <c r="E17" s="107"/>
      <c r="F17" s="107"/>
      <c r="G17" s="107"/>
      <c r="H17" s="107"/>
      <c r="I17" s="107"/>
      <c r="J17" s="107"/>
      <c r="K17" s="107"/>
      <c r="L17" s="107"/>
      <c r="M17" s="107"/>
      <c r="N17" s="107"/>
      <c r="O17" s="107"/>
    </row>
    <row r="18" spans="1:15">
      <c r="A18" s="106"/>
      <c r="B18" s="107"/>
      <c r="C18" s="107"/>
      <c r="D18" s="107"/>
      <c r="E18" s="107"/>
      <c r="F18" s="107"/>
      <c r="G18" s="107"/>
      <c r="H18" s="107"/>
      <c r="I18" s="107"/>
      <c r="J18" s="107"/>
      <c r="K18" s="107"/>
      <c r="L18" s="107"/>
      <c r="M18" s="107"/>
      <c r="N18" s="107"/>
      <c r="O18" s="107"/>
    </row>
    <row r="19" spans="1:15">
      <c r="A19" s="41"/>
      <c r="B19" s="42"/>
      <c r="C19" s="43"/>
      <c r="E19" s="44"/>
      <c r="F19" s="43"/>
      <c r="G19" s="44"/>
      <c r="H19" s="44"/>
      <c r="I19" s="44"/>
      <c r="J19" s="43"/>
      <c r="K19" s="541" t="s">
        <v>168</v>
      </c>
      <c r="L19" s="541"/>
      <c r="M19" s="541"/>
      <c r="N19" s="43"/>
      <c r="O19" s="87"/>
    </row>
    <row r="20" spans="1:15">
      <c r="A20" s="41"/>
      <c r="B20" s="42"/>
      <c r="C20" s="43"/>
      <c r="D20" s="581"/>
      <c r="E20" s="581"/>
      <c r="F20" s="581"/>
      <c r="G20" s="43"/>
      <c r="H20" s="43"/>
      <c r="I20" s="43"/>
      <c r="J20" s="43"/>
      <c r="K20" s="582"/>
      <c r="L20" s="582"/>
      <c r="M20" s="582"/>
      <c r="N20" s="43"/>
      <c r="O20" s="87"/>
    </row>
    <row r="21" spans="1:15">
      <c r="A21" s="404"/>
      <c r="B21" s="81"/>
      <c r="C21" s="81"/>
      <c r="D21" s="81"/>
      <c r="E21" s="81"/>
      <c r="F21" s="81"/>
      <c r="G21" s="81"/>
      <c r="H21" s="81"/>
      <c r="I21" s="81"/>
      <c r="J21" s="81"/>
      <c r="K21" s="566"/>
      <c r="L21" s="566"/>
      <c r="M21" s="566"/>
    </row>
    <row r="22" spans="1:15">
      <c r="K22" s="567" t="s">
        <v>169</v>
      </c>
      <c r="L22" s="567"/>
      <c r="M22" s="567"/>
    </row>
  </sheetData>
  <mergeCells count="43">
    <mergeCell ref="X4:X5"/>
    <mergeCell ref="O4:O5"/>
    <mergeCell ref="B12:H12"/>
    <mergeCell ref="I12:O12"/>
    <mergeCell ref="A16:O16"/>
    <mergeCell ref="K4:K5"/>
    <mergeCell ref="L4:L5"/>
    <mergeCell ref="M4:M5"/>
    <mergeCell ref="J4:J5"/>
    <mergeCell ref="E4:E5"/>
    <mergeCell ref="F4:F5"/>
    <mergeCell ref="G4:G5"/>
    <mergeCell ref="N4:N5"/>
    <mergeCell ref="I4:I5"/>
    <mergeCell ref="H4:H5"/>
    <mergeCell ref="K21:M21"/>
    <mergeCell ref="K22:M22"/>
    <mergeCell ref="M1:O1"/>
    <mergeCell ref="A2:O2"/>
    <mergeCell ref="B3:H3"/>
    <mergeCell ref="I3:O3"/>
    <mergeCell ref="B4:B5"/>
    <mergeCell ref="C4:C5"/>
    <mergeCell ref="D4:D5"/>
    <mergeCell ref="D20:F20"/>
    <mergeCell ref="K19:M19"/>
    <mergeCell ref="K20:M20"/>
    <mergeCell ref="R2:AE2"/>
    <mergeCell ref="Z4:Z5"/>
    <mergeCell ref="AA4:AA5"/>
    <mergeCell ref="AB4:AB5"/>
    <mergeCell ref="AC4:AC5"/>
    <mergeCell ref="AD4:AD5"/>
    <mergeCell ref="AE4:AE5"/>
    <mergeCell ref="R3:X3"/>
    <mergeCell ref="Y3:AE3"/>
    <mergeCell ref="R4:R5"/>
    <mergeCell ref="Y4:Y5"/>
    <mergeCell ref="S4:S5"/>
    <mergeCell ref="T4:T5"/>
    <mergeCell ref="U4:U5"/>
    <mergeCell ref="V4:V5"/>
    <mergeCell ref="W4:W5"/>
  </mergeCell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11</vt:i4>
      </vt:variant>
    </vt:vector>
  </HeadingPairs>
  <TitlesOfParts>
    <vt:vector size="11" baseType="lpstr">
      <vt:lpstr>OPĆI DIO PRORAČUNA</vt:lpstr>
      <vt:lpstr>PRIHODI I RASHODI PO IZVORIMA</vt:lpstr>
      <vt:lpstr>RASHODI PO FUNKC.KLAS.</vt:lpstr>
      <vt:lpstr>RAČUN FINANC.</vt:lpstr>
      <vt:lpstr>JLP(R)FP-Ril 4.razina </vt:lpstr>
      <vt:lpstr>JLP(R)FP-Ril 3. razina</vt:lpstr>
      <vt:lpstr>JLP(R)FP-Ril 2. razina </vt:lpstr>
      <vt:lpstr>JLP(R)S FP PiP 1 2024.</vt:lpstr>
      <vt:lpstr>JLP(R)S FP-PiP2 2025.-2026.</vt:lpstr>
      <vt:lpstr>2025. JLP(R)FP-Ril  razrada</vt:lpstr>
      <vt:lpstr>2026. JLP(R)FP-Ril  razrada </vt:lpstr>
    </vt:vector>
  </TitlesOfParts>
  <Company>noname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SANJA RADULOVIĆ</dc:creator>
  <cp:lastModifiedBy>racunovodstvo gkbm</cp:lastModifiedBy>
  <cp:lastPrinted>2023-09-14T10:44:42Z</cp:lastPrinted>
  <dcterms:created xsi:type="dcterms:W3CDTF">2007-11-26T13:30:35Z</dcterms:created>
  <dcterms:modified xsi:type="dcterms:W3CDTF">2023-12-15T11:28:24Z</dcterms:modified>
</cp:coreProperties>
</file>