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50" windowHeight="7890" firstSheet="2" activeTab="7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  <sheet name="Posebni izvještaji" sheetId="12" r:id="rId8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1"/>
  <c r="K21"/>
  <c r="G167" i="7"/>
  <c r="G153"/>
  <c r="G103"/>
  <c r="F192"/>
  <c r="F190"/>
  <c r="F184"/>
  <c r="F180"/>
  <c r="K11" i="1" l="1"/>
  <c r="K12"/>
  <c r="K14"/>
  <c r="K15"/>
  <c r="F187" i="7"/>
  <c r="F193"/>
  <c r="F194"/>
  <c r="F188"/>
  <c r="F191"/>
  <c r="F186"/>
  <c r="F185"/>
  <c r="F183"/>
  <c r="F182"/>
  <c r="F181"/>
  <c r="F189"/>
  <c r="G112"/>
  <c r="G83"/>
  <c r="G71"/>
  <c r="G66"/>
  <c r="G50"/>
  <c r="G138"/>
  <c r="G135"/>
  <c r="G130"/>
  <c r="G129"/>
  <c r="G128" s="1"/>
  <c r="G127" s="1"/>
  <c r="F128"/>
  <c r="F127"/>
  <c r="G125"/>
  <c r="F144"/>
  <c r="F151"/>
  <c r="F158"/>
  <c r="F165"/>
  <c r="F164" s="1"/>
  <c r="F173"/>
  <c r="F61"/>
  <c r="F60" s="1"/>
  <c r="G155"/>
  <c r="G160"/>
  <c r="G162"/>
  <c r="G170"/>
  <c r="G175"/>
  <c r="G148"/>
  <c r="G146"/>
  <c r="G145" s="1"/>
  <c r="H145" s="1"/>
  <c r="F94"/>
  <c r="G119"/>
  <c r="G107"/>
  <c r="G90"/>
  <c r="G63"/>
  <c r="G57"/>
  <c r="G48"/>
  <c r="G26"/>
  <c r="G24"/>
  <c r="G22"/>
  <c r="G7" i="10"/>
  <c r="G10"/>
  <c r="G13"/>
  <c r="G16"/>
  <c r="G19"/>
  <c r="G22"/>
  <c r="G23"/>
  <c r="G26"/>
  <c r="G29"/>
  <c r="G32"/>
  <c r="G35"/>
  <c r="G6"/>
  <c r="K12" i="9"/>
  <c r="K7"/>
  <c r="D34" i="8"/>
  <c r="E34"/>
  <c r="G34" s="1"/>
  <c r="C34"/>
  <c r="E18"/>
  <c r="D16"/>
  <c r="E17"/>
  <c r="E16" s="1"/>
  <c r="E8"/>
  <c r="C11"/>
  <c r="K94" i="3"/>
  <c r="I94"/>
  <c r="K38"/>
  <c r="I13"/>
  <c r="G13"/>
  <c r="C17" i="8" s="1"/>
  <c r="I16" i="3"/>
  <c r="K16" s="1"/>
  <c r="I20"/>
  <c r="K20" s="1"/>
  <c r="I24"/>
  <c r="K24" s="1"/>
  <c r="I27"/>
  <c r="K27" s="1"/>
  <c r="G27"/>
  <c r="C21" i="8" s="1"/>
  <c r="I31" i="3"/>
  <c r="K31" s="1"/>
  <c r="I49"/>
  <c r="I51"/>
  <c r="K51" s="1"/>
  <c r="I53"/>
  <c r="I56"/>
  <c r="I60"/>
  <c r="I65"/>
  <c r="I74"/>
  <c r="I76"/>
  <c r="I83"/>
  <c r="H87"/>
  <c r="I89"/>
  <c r="G194" i="7" l="1"/>
  <c r="G89"/>
  <c r="H89" s="1"/>
  <c r="G21"/>
  <c r="H21" s="1"/>
  <c r="G152"/>
  <c r="H152" s="1"/>
  <c r="G186"/>
  <c r="G187"/>
  <c r="G193"/>
  <c r="G144"/>
  <c r="H144" s="1"/>
  <c r="G191"/>
  <c r="G189"/>
  <c r="H129"/>
  <c r="H128"/>
  <c r="G102"/>
  <c r="G185"/>
  <c r="E21" i="8"/>
  <c r="E14"/>
  <c r="E11"/>
  <c r="F150" i="7"/>
  <c r="G16" i="8"/>
  <c r="G124" i="7"/>
  <c r="G134"/>
  <c r="G133" s="1"/>
  <c r="G132" s="1"/>
  <c r="H133"/>
  <c r="F133"/>
  <c r="F132" s="1"/>
  <c r="H132"/>
  <c r="H127"/>
  <c r="F93"/>
  <c r="F59" s="1"/>
  <c r="G166"/>
  <c r="G159"/>
  <c r="H11" i="3"/>
  <c r="K60"/>
  <c r="K89"/>
  <c r="K76"/>
  <c r="K53"/>
  <c r="I19"/>
  <c r="K19" s="1"/>
  <c r="K83"/>
  <c r="K74"/>
  <c r="K65"/>
  <c r="K56"/>
  <c r="K49"/>
  <c r="I88"/>
  <c r="I82"/>
  <c r="K82" s="1"/>
  <c r="I55"/>
  <c r="K55" s="1"/>
  <c r="I48"/>
  <c r="I30"/>
  <c r="K30" s="1"/>
  <c r="I26"/>
  <c r="K26" s="1"/>
  <c r="I23"/>
  <c r="K23" s="1"/>
  <c r="I12"/>
  <c r="K12" s="1"/>
  <c r="G174" i="7"/>
  <c r="F157"/>
  <c r="G81"/>
  <c r="F143"/>
  <c r="H159" l="1"/>
  <c r="G158"/>
  <c r="H158" s="1"/>
  <c r="G188"/>
  <c r="H166"/>
  <c r="G165"/>
  <c r="G62"/>
  <c r="G61" s="1"/>
  <c r="G60" s="1"/>
  <c r="G151"/>
  <c r="G150" s="1"/>
  <c r="H150" s="1"/>
  <c r="H151"/>
  <c r="G172"/>
  <c r="H174"/>
  <c r="G173"/>
  <c r="H173" s="1"/>
  <c r="H124"/>
  <c r="H134"/>
  <c r="K48" i="3"/>
  <c r="K88"/>
  <c r="I87"/>
  <c r="K87" s="1"/>
  <c r="I11"/>
  <c r="K11" s="1"/>
  <c r="F172" i="7"/>
  <c r="G157"/>
  <c r="H157" s="1"/>
  <c r="H172" l="1"/>
  <c r="G164"/>
  <c r="H164" s="1"/>
  <c r="H165"/>
  <c r="F142"/>
  <c r="G192"/>
  <c r="G143"/>
  <c r="H143" s="1"/>
  <c r="G142" l="1"/>
  <c r="H142" s="1"/>
  <c r="H192"/>
  <c r="G96"/>
  <c r="G98"/>
  <c r="G100"/>
  <c r="G183" l="1"/>
  <c r="G182"/>
  <c r="G181"/>
  <c r="G95"/>
  <c r="H61"/>
  <c r="F20"/>
  <c r="F19" s="1"/>
  <c r="G29"/>
  <c r="G33"/>
  <c r="G38"/>
  <c r="G56"/>
  <c r="H56" s="1"/>
  <c r="G94" l="1"/>
  <c r="H95"/>
  <c r="G180"/>
  <c r="H102"/>
  <c r="G28"/>
  <c r="G20" s="1"/>
  <c r="E35" i="10"/>
  <c r="F35" s="1"/>
  <c r="D35"/>
  <c r="E32"/>
  <c r="F32" s="1"/>
  <c r="D32"/>
  <c r="E29"/>
  <c r="F29" s="1"/>
  <c r="D29"/>
  <c r="E26"/>
  <c r="F26" s="1"/>
  <c r="D26"/>
  <c r="E23"/>
  <c r="E22" s="1"/>
  <c r="D23"/>
  <c r="D22"/>
  <c r="E19"/>
  <c r="F19" s="1"/>
  <c r="D19"/>
  <c r="E16"/>
  <c r="F16" s="1"/>
  <c r="D16"/>
  <c r="E13"/>
  <c r="F13" s="1"/>
  <c r="D13"/>
  <c r="E10"/>
  <c r="F10" s="1"/>
  <c r="D10"/>
  <c r="E7"/>
  <c r="F7" s="1"/>
  <c r="D7"/>
  <c r="D6" s="1"/>
  <c r="E6"/>
  <c r="C35"/>
  <c r="C32"/>
  <c r="C29"/>
  <c r="C26"/>
  <c r="C23"/>
  <c r="C22" s="1"/>
  <c r="C19"/>
  <c r="C16"/>
  <c r="C13"/>
  <c r="C10"/>
  <c r="C7"/>
  <c r="F196" i="7" l="1"/>
  <c r="H180"/>
  <c r="G93"/>
  <c r="H94"/>
  <c r="H20"/>
  <c r="G19"/>
  <c r="G184"/>
  <c r="H28"/>
  <c r="F18"/>
  <c r="F17" s="1"/>
  <c r="F22" i="10"/>
  <c r="F23"/>
  <c r="G190" i="7"/>
  <c r="H190" s="1"/>
  <c r="H60"/>
  <c r="H19"/>
  <c r="C6" i="10"/>
  <c r="F6" s="1"/>
  <c r="H184" i="7" l="1"/>
  <c r="G196"/>
  <c r="H196" s="1"/>
  <c r="G59"/>
  <c r="H59" s="1"/>
  <c r="H93"/>
  <c r="G18"/>
  <c r="E41" i="8"/>
  <c r="D41"/>
  <c r="G41" s="1"/>
  <c r="H18" i="7" l="1"/>
  <c r="G17"/>
  <c r="H17" s="1"/>
  <c r="G15"/>
  <c r="C41" i="8"/>
  <c r="F41" s="1"/>
  <c r="I99" i="3"/>
  <c r="H99"/>
  <c r="G99"/>
  <c r="G98" s="1"/>
  <c r="H98"/>
  <c r="I98" l="1"/>
  <c r="K98" s="1"/>
  <c r="J98" l="1"/>
  <c r="J38" l="1"/>
  <c r="H37"/>
  <c r="I37"/>
  <c r="I36" s="1"/>
  <c r="H36" l="1"/>
  <c r="K37"/>
  <c r="G37"/>
  <c r="J37" s="1"/>
  <c r="F15" i="7" l="1"/>
  <c r="H15" s="1"/>
  <c r="K36" i="3"/>
  <c r="G36"/>
  <c r="J36" l="1"/>
  <c r="I9" i="9" l="1"/>
  <c r="I8" s="1"/>
  <c r="I7" s="1"/>
  <c r="H9"/>
  <c r="H8" s="1"/>
  <c r="H7" s="1"/>
  <c r="I14"/>
  <c r="I13" s="1"/>
  <c r="I12" s="1"/>
  <c r="H14"/>
  <c r="H13"/>
  <c r="H12" s="1"/>
  <c r="G9"/>
  <c r="G8" s="1"/>
  <c r="G14"/>
  <c r="G13" s="1"/>
  <c r="G12" s="1"/>
  <c r="J12" s="1"/>
  <c r="G7" l="1"/>
  <c r="J7" s="1"/>
  <c r="C38" i="8" l="1"/>
  <c r="C31"/>
  <c r="C20" l="1"/>
  <c r="C10" l="1"/>
  <c r="C28"/>
  <c r="C25"/>
  <c r="C24" s="1"/>
  <c r="C8" i="11" s="1"/>
  <c r="C7" s="1"/>
  <c r="C6" l="1"/>
  <c r="E38" i="8"/>
  <c r="G14" i="7" s="1"/>
  <c r="D38" i="8"/>
  <c r="G38" s="1"/>
  <c r="G13" i="7"/>
  <c r="E31" i="8"/>
  <c r="G12" i="7" s="1"/>
  <c r="D31" i="8"/>
  <c r="E28"/>
  <c r="G11" i="7" s="1"/>
  <c r="D28" i="8"/>
  <c r="G28" s="1"/>
  <c r="E25"/>
  <c r="D25"/>
  <c r="E20"/>
  <c r="G20" s="1"/>
  <c r="D20"/>
  <c r="F14" i="7" s="1"/>
  <c r="F13"/>
  <c r="E13" i="8"/>
  <c r="D13"/>
  <c r="F12" i="7" s="1"/>
  <c r="E10" i="8"/>
  <c r="D10"/>
  <c r="F11" i="7" s="1"/>
  <c r="E7" i="8"/>
  <c r="D7"/>
  <c r="G89" i="3"/>
  <c r="G94"/>
  <c r="G31" i="8" l="1"/>
  <c r="H12" i="7"/>
  <c r="H11"/>
  <c r="H13"/>
  <c r="H14"/>
  <c r="D24" i="8"/>
  <c r="G25"/>
  <c r="G7"/>
  <c r="G10"/>
  <c r="G13"/>
  <c r="G88" i="3"/>
  <c r="G87"/>
  <c r="D6" i="8"/>
  <c r="F10" i="7"/>
  <c r="E24" i="8"/>
  <c r="E8" i="11" s="1"/>
  <c r="E7" s="1"/>
  <c r="G10" i="7"/>
  <c r="F38" i="8"/>
  <c r="F31"/>
  <c r="F10"/>
  <c r="F25"/>
  <c r="F28"/>
  <c r="F34"/>
  <c r="E6"/>
  <c r="F20"/>
  <c r="H47" i="3"/>
  <c r="H46" s="1"/>
  <c r="G83"/>
  <c r="G82" s="1"/>
  <c r="G76"/>
  <c r="G74"/>
  <c r="G65"/>
  <c r="G60"/>
  <c r="G56"/>
  <c r="G53"/>
  <c r="G51"/>
  <c r="G49"/>
  <c r="G31"/>
  <c r="G26"/>
  <c r="G24"/>
  <c r="G20"/>
  <c r="G19" s="1"/>
  <c r="H10"/>
  <c r="E6" i="11" l="1"/>
  <c r="F7"/>
  <c r="D8"/>
  <c r="D7" s="1"/>
  <c r="G24" i="8"/>
  <c r="G30" i="3"/>
  <c r="J30" s="1"/>
  <c r="C8" i="8"/>
  <c r="C7" s="1"/>
  <c r="F7" s="1"/>
  <c r="G23" i="3"/>
  <c r="J23" s="1"/>
  <c r="C14" i="8"/>
  <c r="C13" s="1"/>
  <c r="F13" s="1"/>
  <c r="H10" i="7"/>
  <c r="G6" i="8"/>
  <c r="J87" i="3"/>
  <c r="G9" i="7"/>
  <c r="F9"/>
  <c r="F24" i="8"/>
  <c r="G55" i="3"/>
  <c r="J55"/>
  <c r="G48"/>
  <c r="I10"/>
  <c r="K10" s="1"/>
  <c r="G16"/>
  <c r="C18" i="8" s="1"/>
  <c r="C16" s="1"/>
  <c r="J94" i="3"/>
  <c r="J89"/>
  <c r="J88"/>
  <c r="J83"/>
  <c r="J82"/>
  <c r="J76"/>
  <c r="J74"/>
  <c r="J65"/>
  <c r="J60"/>
  <c r="J56"/>
  <c r="J53"/>
  <c r="J51"/>
  <c r="J49"/>
  <c r="J31"/>
  <c r="J27"/>
  <c r="J26"/>
  <c r="J24"/>
  <c r="J20"/>
  <c r="J19"/>
  <c r="D6" i="11" l="1"/>
  <c r="G7"/>
  <c r="C6" i="8"/>
  <c r="F6" s="1"/>
  <c r="F16"/>
  <c r="H9" i="7"/>
  <c r="G47" i="3"/>
  <c r="G46" s="1"/>
  <c r="G12"/>
  <c r="G11" s="1"/>
  <c r="G10" s="1"/>
  <c r="J10" s="1"/>
  <c r="I47"/>
  <c r="J11"/>
  <c r="J48"/>
  <c r="J16"/>
  <c r="I46" l="1"/>
  <c r="K46" s="1"/>
  <c r="K47"/>
  <c r="J12"/>
  <c r="J47"/>
  <c r="J46"/>
  <c r="I23" i="1"/>
  <c r="H23"/>
  <c r="G23"/>
  <c r="J22"/>
  <c r="J21"/>
  <c r="J15"/>
  <c r="J14"/>
  <c r="J12"/>
  <c r="J11"/>
  <c r="I10"/>
  <c r="H10"/>
  <c r="I13"/>
  <c r="H13"/>
  <c r="G13"/>
  <c r="G10"/>
  <c r="G16" s="1"/>
  <c r="G25" s="1"/>
  <c r="K13" l="1"/>
  <c r="H16"/>
  <c r="K10"/>
  <c r="I16"/>
  <c r="I25" s="1"/>
  <c r="J10"/>
  <c r="J13"/>
</calcChain>
</file>

<file path=xl/sharedStrings.xml><?xml version="1.0" encoding="utf-8"?>
<sst xmlns="http://schemas.openxmlformats.org/spreadsheetml/2006/main" count="459" uniqueCount="206">
  <si>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</si>
  <si>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</si>
  <si>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</si>
  <si>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</si>
  <si>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</si>
  <si>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</si>
  <si>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</si>
  <si>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</si>
  <si>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</si>
  <si>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</si>
  <si>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</si>
  <si>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</si>
  <si>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</si>
  <si>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</si>
  <si>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</si>
  <si>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</si>
  <si>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</si>
  <si>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</si>
  <si>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</si>
  <si>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</si>
  <si>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</si>
  <si>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 xml:space="preserve"> Prihodi od prodaje proizvoda i robe te pruženih usluga i prihodi od donacija</t>
  </si>
  <si>
    <t>Plaće (Bruto)</t>
  </si>
  <si>
    <t>Plaće za redovan rad</t>
  </si>
  <si>
    <t>Naknade troškova zaposlenima</t>
  </si>
  <si>
    <t>Službena putovanja</t>
  </si>
  <si>
    <t>3 Vlastiti prihodi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</si>
  <si>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</si>
  <si>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</si>
  <si>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</si>
  <si>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</si>
  <si>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</si>
  <si>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</si>
  <si>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</si>
  <si>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</si>
  <si>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</si>
  <si>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</si>
  <si>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</si>
  <si>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</si>
  <si>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</si>
  <si>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</si>
  <si>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</si>
  <si>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</si>
  <si>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</si>
  <si>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</si>
  <si>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</si>
  <si>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</si>
  <si>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</si>
  <si>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</si>
  <si>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</si>
  <si>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</si>
  <si>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RAČUN PRIHODA I RASHODA </t>
  </si>
  <si>
    <t xml:space="preserve"> RAČUN FINANCIRANJA</t>
  </si>
  <si>
    <t>IZVJEŠTAJ PO PROGRAMSKOJ KLASIFIKACIJI</t>
  </si>
  <si>
    <t>SAŽETAK  RAČUNA PRIHODA I RASHODA I  RAČUNA FINANCIRANJA  može sadržavati i dodatne podatke.</t>
  </si>
  <si>
    <t xml:space="preserve">OSTVARENJE/IZVRŠENJE 
1.-12.2023. </t>
  </si>
  <si>
    <t xml:space="preserve">** AKO Opći i Posebni dio polugodišnjeg izvještaja ne sadrži "TEKUĆI PLAN 2023.", "INDEKS"("OSTVARENJE/IZVRŠENJE 1.-12.2023."/"TEKUĆI PLAN 2023.") iskazuje se kao "OSTVARENJE/IZVRŠENJE 1.-12.2023."/"IZVORNI PLAN 2023." ODNOSNO "REBALANS 2023." </t>
  </si>
  <si>
    <t>Prihodi od imovine</t>
  </si>
  <si>
    <t>Kamata po viđenju</t>
  </si>
  <si>
    <t>Prihodi od upravnih i administrativnihpristojbi, pristojbi po posebnim propisima i naknada</t>
  </si>
  <si>
    <t>Prihodi od financijske imovine</t>
  </si>
  <si>
    <t>Pomoći proračunskim korisnicima iz proračuna koji im nije nadležan</t>
  </si>
  <si>
    <t>Prihodi po posebnim propisima</t>
  </si>
  <si>
    <t>Donacije od pravnih i fizičkih osoba izvan općeg proračuna i pvrat donacija po protestiranim jamstvima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</si>
  <si>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</si>
  <si>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</si>
  <si>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</si>
  <si>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</si>
  <si>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Ostali rashodi za zaposlene</t>
  </si>
  <si>
    <t>Doprinosi na plaće</t>
  </si>
  <si>
    <t>Doprinosi za zdravstveno osiguranje</t>
  </si>
  <si>
    <t xml:space="preserve">Rashodi za materijal i energiju </t>
  </si>
  <si>
    <t>Sitan inventar i auto gume</t>
  </si>
  <si>
    <t xml:space="preserve">Rashodi za usluge </t>
  </si>
  <si>
    <t>Usluge telefona,pošte i prijevoza</t>
  </si>
  <si>
    <t>Usluge promidžbe i informiranja</t>
  </si>
  <si>
    <t>Komunalne usluge</t>
  </si>
  <si>
    <t>Zakupnine i najamnine</t>
  </si>
  <si>
    <t>Intelektualne i osobne usluge</t>
  </si>
  <si>
    <t>Računalne usluge</t>
  </si>
  <si>
    <t>Ostale usluge</t>
  </si>
  <si>
    <t>Naknade troškova osobama izvan radnog odnosa</t>
  </si>
  <si>
    <t>Ostali nespomenuti rashodi poslovanja</t>
  </si>
  <si>
    <t>Premije osiguranja</t>
  </si>
  <si>
    <t>Reprezentacija</t>
  </si>
  <si>
    <t>Članarine</t>
  </si>
  <si>
    <t>Pristojbe i naknade</t>
  </si>
  <si>
    <t>Financijski rashodi</t>
  </si>
  <si>
    <t xml:space="preserve">Ostali financijski rashodi </t>
  </si>
  <si>
    <t>Bankarske usluge i usluge platnog prometa</t>
  </si>
  <si>
    <t>Negativne tečajne razlike</t>
  </si>
  <si>
    <t xml:space="preserve">Rashodi za nabavu proizvodne dugotrajne imovine </t>
  </si>
  <si>
    <t xml:space="preserve">Postrojenja i oprema </t>
  </si>
  <si>
    <t>Uredska oprema i namještaj</t>
  </si>
  <si>
    <t>Komunikacijska oprema</t>
  </si>
  <si>
    <t>Oprema za održavanje i zaštitu</t>
  </si>
  <si>
    <t>Ostala oprema</t>
  </si>
  <si>
    <t xml:space="preserve">Knjige, umjetnička djela </t>
  </si>
  <si>
    <t>Knjige</t>
  </si>
  <si>
    <t>4 Prihodi za posebne namjene</t>
  </si>
  <si>
    <t>1.1. Opći prihodi i primici</t>
  </si>
  <si>
    <t>4.7. Prihodi za posebne namjene</t>
  </si>
  <si>
    <t>5 Pomoći</t>
  </si>
  <si>
    <t>5.8. Pomoći</t>
  </si>
  <si>
    <t>6 Donacije</t>
  </si>
  <si>
    <t>6.1. Donacije</t>
  </si>
  <si>
    <t>08 Rekreacija, kultura i religija</t>
  </si>
  <si>
    <t>082 Službe kulture</t>
  </si>
  <si>
    <t xml:space="preserve">IZVRŠENJE 
1.-12.2023. </t>
  </si>
  <si>
    <t>Višak prihoda</t>
  </si>
  <si>
    <t>Rezultat poslovanja</t>
  </si>
  <si>
    <t>Višak/manjak prihoda</t>
  </si>
  <si>
    <t>Manjak prihoda</t>
  </si>
  <si>
    <t>9 Rezultat</t>
  </si>
  <si>
    <t>94 Prihod za posebne namjene-višak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</si>
  <si>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</si>
  <si>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</si>
  <si>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</si>
  <si>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</si>
  <si>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IZVORI FINANCIRANJA UKUPNO</t>
  </si>
  <si>
    <t>Opći prihodi i primici</t>
  </si>
  <si>
    <t>Vlastiti prihodi</t>
  </si>
  <si>
    <t>Prihodi za posebne nemjene</t>
  </si>
  <si>
    <t>Pomoći</t>
  </si>
  <si>
    <t>Donacije</t>
  </si>
  <si>
    <t>Rezultat</t>
  </si>
  <si>
    <t>P1060</t>
  </si>
  <si>
    <t>PROGRAM KULTURE</t>
  </si>
  <si>
    <t>1.1.</t>
  </si>
  <si>
    <t>Plaće (bruto)</t>
  </si>
  <si>
    <t>Stručno usavršavanje zaposlenika</t>
  </si>
  <si>
    <t>Rashodi za materijal i energiju</t>
  </si>
  <si>
    <t>Uredski materijal i materijalni rashodi</t>
  </si>
  <si>
    <t>Materijal i dijelovi za tekuće i investicijsko održavanje</t>
  </si>
  <si>
    <t>Sitan inventar</t>
  </si>
  <si>
    <t>Rashodi za usluge</t>
  </si>
  <si>
    <t>Usluge telefona, pošte i prijevoza</t>
  </si>
  <si>
    <t>Usluge tekućeg i investicijskog održavanja postrojenja i opreme</t>
  </si>
  <si>
    <t>Zdravstvene i veterinarske usluge</t>
  </si>
  <si>
    <t>Ostali nespomenuti rashodi</t>
  </si>
  <si>
    <t>3.1. Vlastiti prihodi (1.6)</t>
  </si>
  <si>
    <t>4.7.</t>
  </si>
  <si>
    <t>Prihodi za posebne namjene</t>
  </si>
  <si>
    <t>5.8.</t>
  </si>
  <si>
    <t>Doprinosi za obvezno zdravstveno osiguranje</t>
  </si>
  <si>
    <t>Naknade za prijevoz na posao i s posla</t>
  </si>
  <si>
    <t>6.1.</t>
  </si>
  <si>
    <t>Prihodi za posebne namjene- višak</t>
  </si>
  <si>
    <t>Rashodi za nabavu proizvedene dugotrajne imovine</t>
  </si>
  <si>
    <t>Postrojenja i oprema</t>
  </si>
  <si>
    <t>Knjige,umjetnička djela i ostale izložbene vrijednosti</t>
  </si>
  <si>
    <t>UKUPNO</t>
  </si>
  <si>
    <t>3.1. Vlastiti prihodi (1.6.)</t>
  </si>
  <si>
    <t>1.6.</t>
  </si>
  <si>
    <t>Pomoći od inozemnih vlada</t>
  </si>
  <si>
    <t>Tekuće pomoći od inozemnih vlada</t>
  </si>
  <si>
    <t>Kapitalne pomoći od inozemnih vlada</t>
  </si>
  <si>
    <t>Tekuće pomoći proračunskih korisnika iz proračuna koji im nije nadležan</t>
  </si>
  <si>
    <t>Kapitalne pomoći proračunskih korisnika iz proračuna koji im nije nadležan</t>
  </si>
  <si>
    <t>Prihodi od pozitivnih tečajnih razlika</t>
  </si>
  <si>
    <t>Ostali nespomenuti prihodi</t>
  </si>
  <si>
    <t xml:space="preserve">Kapitalne donacije </t>
  </si>
  <si>
    <t>Tekuće donacije</t>
  </si>
  <si>
    <t>Naknade za prijevoz, za rad na terenu i odvojeni život</t>
  </si>
  <si>
    <t>Uredski materijal i ostali materijalni rashodi</t>
  </si>
  <si>
    <t>Energija</t>
  </si>
  <si>
    <t>Usluge tekućeg i investicijskog održavanja</t>
  </si>
  <si>
    <t>6=4/2*100</t>
  </si>
  <si>
    <t>7=4/3*100</t>
  </si>
  <si>
    <t xml:space="preserve">  6.1. Donacije</t>
  </si>
  <si>
    <t>5.6. Pomoći od inozemnih vlada</t>
  </si>
  <si>
    <t xml:space="preserve">5.8. Pomoći od proračuna koji nije nadležan </t>
  </si>
  <si>
    <t>5=3/2*100</t>
  </si>
  <si>
    <t xml:space="preserve">Plaće </t>
  </si>
  <si>
    <t>Doprinos za obvezno ZO</t>
  </si>
  <si>
    <t>Naknade za prijevoz</t>
  </si>
  <si>
    <t>Ostali financijski rashodi</t>
  </si>
  <si>
    <t>PRORAČUNSKI KORISNIK GRADSKA KNJIŽNICA BELI MANASTIR</t>
  </si>
  <si>
    <t>A100601</t>
  </si>
  <si>
    <t>DJELATNOST GRADSKE KNJIŽNICE BELI MANASTIR</t>
  </si>
  <si>
    <t>A101601</t>
  </si>
  <si>
    <t>DJELATNOST GRADSKE KNJIŽNICE BELI MANASTIR FINANCIRANA IZ DRUGIH IZVORA</t>
  </si>
  <si>
    <t>K100602</t>
  </si>
  <si>
    <t xml:space="preserve">NABAVA KNJIGA/OPREME ZA GRADSKU KNJIŽNICU BELI MANASTIR </t>
  </si>
  <si>
    <t>FINACIRANJE GRADSKE KNJIŽNICE BELI MANASTIR IZ DRUGIH IZVORA UKUPNO</t>
  </si>
  <si>
    <t>Proračunski korisnik: Gradska knjižnica Beli Manastir</t>
  </si>
  <si>
    <t>IZVJEŠTAJ O ZADUŽIVANJU NA DOMAĆEM I STRANOM TRŽIŠTU NOVCA I KAPITALA</t>
  </si>
  <si>
    <t>Gradska knjižnica Beli Manastir nije se zaduživala na domaćem niti na stranom tržištu novca i kapitala.</t>
  </si>
  <si>
    <t>IZVJEŠTAJ O KORIŠTENJU SREDSTAVA FONDOVA EUROPSKE UNIJE</t>
  </si>
  <si>
    <t>Gradska knjižnica Beli Manastir nije koristila sredstva fondova Europske unije.</t>
  </si>
  <si>
    <t>IZVJEŠTAJ O DANIM ZAJMOVIMA I POTRAŽIVANJIMA PO DANIM ZAJMOVIMA</t>
  </si>
  <si>
    <t>Gradska knjižnica Beli Manastir nije ugovarala niti davala zajmove.</t>
  </si>
  <si>
    <t>IZVJEŠTAJ O STANJU POTRAŽIVANJA I OBVEZA TE O STANJU POTENCIJALNIH OBVEZA PO</t>
  </si>
  <si>
    <t>OSNOVI SUDSKIH SPOROVA</t>
  </si>
  <si>
    <t>Gradska knjižnica Beli Manastir nema potencijalnih obveza po osnovi sudskih sporova.</t>
  </si>
  <si>
    <t>IZVJEŠTAJ O DANIM JAMSTVIMA I PLAĆANJIMA PO PROTESTIRANIM JAMSTVIMA</t>
  </si>
  <si>
    <t xml:space="preserve">Gradska knjižnica Beli Manastir nema danih jamstava. </t>
  </si>
  <si>
    <t xml:space="preserve">GODIŠNJI IZVJEŠTAJ O IZVRŠENJU FINANCIJSKOG PLANA GRADSKE KNJIŽNICE  BELI MANASTIR 2024. </t>
  </si>
  <si>
    <t>IZVORNI PLAN ILI REBALANS 2024.*</t>
  </si>
  <si>
    <t xml:space="preserve">OSTVARENJE/IZVRŠENJE 
1.-12.2024. </t>
  </si>
  <si>
    <t xml:space="preserve">IZVRŠENJE 
1.-12.2024. </t>
  </si>
  <si>
    <t xml:space="preserve"> IZVRŠENJE 
1.-12.2024. </t>
  </si>
  <si>
    <t xml:space="preserve">POSEBNI IZVJEŠTAJI U POLUGODIŠNJEM IZVJEŠTAJU O IZVRŠENJU FINANCIJSKOG PLANA ZA I. - XII. 2024.g. </t>
  </si>
  <si>
    <t>Potraživanja Gradske knjižnice Beli Manastir za preplatu po izdanim računima iznose 0,02 eura.</t>
  </si>
  <si>
    <t xml:space="preserve">Nedospjele obveze Gradske knjižnice Beli Manastir na datum 31.12.2024.g. iznose 18.620,96 eura.   </t>
  </si>
  <si>
    <t>Navedene obveze podmirene su u siječnju 2025.g.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</si>
</sst>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3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sz val="14"/>
      <color indexed="8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 tint="4.9989318521683403E-2"/>
      <name val="Arial"/>
      <family val="2"/>
      <charset val="238"/>
    </font>
    <font>
      <b/>
      <sz val="11"/>
      <color theme="1" tint="4.9989318521683403E-2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465926084170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9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6" fillId="2" borderId="3" xfId="0" quotePrefix="1" applyFont="1" applyFill="1" applyBorder="1" applyAlignment="1">
      <alignment horizontal="left" vertical="center"/>
    </xf>
    <xf numFmtId="0" fontId="1" fillId="0" borderId="0" xfId="0" applyFont="1"/>
    <xf numFmtId="0" fontId="11" fillId="0" borderId="0" xfId="0" applyNumberFormat="1" applyFont="1" applyFill="1" applyBorder="1" applyAlignment="1" applyProtection="1">
      <alignment horizontal="left" vertical="top" wrapText="1"/>
    </xf>
    <xf numFmtId="0" fontId="9" fillId="3" borderId="2" xfId="0" applyNumberFormat="1" applyFont="1" applyFill="1" applyBorder="1" applyAlignment="1" applyProtection="1">
      <alignment vertical="center"/>
    </xf>
    <xf numFmtId="0" fontId="0" fillId="3" borderId="0" xfId="0" applyFill="1"/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3" fillId="2" borderId="0" xfId="0" applyNumberFormat="1" applyFont="1" applyFill="1" applyBorder="1" applyAlignment="1" applyProtection="1">
      <alignment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/>
    <xf numFmtId="0" fontId="7" fillId="2" borderId="0" xfId="0" quotePrefix="1" applyNumberFormat="1" applyFont="1" applyFill="1" applyBorder="1" applyAlignment="1" applyProtection="1">
      <alignment horizontal="left" wrapText="1"/>
    </xf>
    <xf numFmtId="0" fontId="8" fillId="2" borderId="0" xfId="0" applyNumberFormat="1" applyFont="1" applyFill="1" applyBorder="1" applyAlignment="1" applyProtection="1">
      <alignment wrapText="1"/>
    </xf>
    <xf numFmtId="3" fontId="5" fillId="2" borderId="0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3" xfId="0" applyFont="1" applyBorder="1" applyAlignment="1"/>
    <xf numFmtId="0" fontId="9" fillId="0" borderId="3" xfId="0" applyFont="1" applyBorder="1" applyAlignment="1">
      <alignment wrapText="1"/>
    </xf>
    <xf numFmtId="0" fontId="21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wrapText="1"/>
    </xf>
    <xf numFmtId="0" fontId="16" fillId="2" borderId="1" xfId="0" quotePrefix="1" applyFont="1" applyFill="1" applyBorder="1" applyAlignment="1">
      <alignment horizontal="left" vertical="center"/>
    </xf>
    <xf numFmtId="0" fontId="22" fillId="0" borderId="0" xfId="0" applyFont="1"/>
    <xf numFmtId="0" fontId="9" fillId="2" borderId="7" xfId="0" applyNumberFormat="1" applyFont="1" applyFill="1" applyBorder="1" applyAlignment="1">
      <alignment horizontal="center"/>
    </xf>
    <xf numFmtId="0" fontId="9" fillId="2" borderId="3" xfId="0" applyNumberFormat="1" applyFont="1" applyFill="1" applyBorder="1" applyAlignment="1">
      <alignment horizontal="left"/>
    </xf>
    <xf numFmtId="0" fontId="9" fillId="2" borderId="3" xfId="0" applyNumberFormat="1" applyFont="1" applyFill="1" applyBorder="1" applyAlignment="1"/>
    <xf numFmtId="0" fontId="9" fillId="2" borderId="3" xfId="0" applyFont="1" applyFill="1" applyBorder="1" applyAlignment="1">
      <alignment horizontal="left"/>
    </xf>
    <xf numFmtId="0" fontId="9" fillId="2" borderId="3" xfId="0" applyNumberFormat="1" applyFont="1" applyFill="1" applyBorder="1" applyAlignment="1">
      <alignment horizontal="left" wrapText="1"/>
    </xf>
    <xf numFmtId="49" fontId="9" fillId="2" borderId="3" xfId="0" applyNumberFormat="1" applyFont="1" applyFill="1" applyBorder="1" applyAlignment="1">
      <alignment horizontal="left" shrinkToFi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9" fillId="2" borderId="3" xfId="0" applyNumberFormat="1" applyFont="1" applyFill="1" applyBorder="1" applyAlignment="1"/>
    <xf numFmtId="1" fontId="0" fillId="0" borderId="3" xfId="0" applyNumberFormat="1" applyBorder="1"/>
    <xf numFmtId="0" fontId="11" fillId="4" borderId="3" xfId="0" applyNumberFormat="1" applyFont="1" applyFill="1" applyBorder="1" applyAlignment="1" applyProtection="1">
      <alignment horizontal="left" vertical="center" wrapText="1"/>
    </xf>
    <xf numFmtId="0" fontId="11" fillId="4" borderId="3" xfId="0" applyNumberFormat="1" applyFont="1" applyFill="1" applyBorder="1" applyAlignment="1" applyProtection="1">
      <alignment horizontal="left" wrapText="1"/>
    </xf>
    <xf numFmtId="0" fontId="16" fillId="4" borderId="3" xfId="0" applyNumberFormat="1" applyFont="1" applyFill="1" applyBorder="1" applyAlignment="1" applyProtection="1">
      <alignment horizontal="left" vertical="center" wrapText="1"/>
    </xf>
    <xf numFmtId="4" fontId="6" fillId="4" borderId="3" xfId="0" applyNumberFormat="1" applyFont="1" applyFill="1" applyBorder="1" applyAlignment="1">
      <alignment horizontal="right"/>
    </xf>
    <xf numFmtId="0" fontId="16" fillId="4" borderId="6" xfId="0" applyFont="1" applyFill="1" applyBorder="1" applyAlignment="1">
      <alignment horizontal="center"/>
    </xf>
    <xf numFmtId="0" fontId="11" fillId="4" borderId="8" xfId="0" applyNumberFormat="1" applyFont="1" applyFill="1" applyBorder="1" applyAlignment="1" applyProtection="1">
      <alignment horizontal="left" vertical="center" wrapText="1"/>
    </xf>
    <xf numFmtId="0" fontId="11" fillId="4" borderId="3" xfId="0" applyFont="1" applyFill="1" applyBorder="1" applyAlignment="1">
      <alignment wrapText="1"/>
    </xf>
    <xf numFmtId="0" fontId="11" fillId="4" borderId="3" xfId="0" quotePrefix="1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left"/>
    </xf>
    <xf numFmtId="0" fontId="16" fillId="4" borderId="3" xfId="0" applyFont="1" applyFill="1" applyBorder="1" applyAlignment="1"/>
    <xf numFmtId="0" fontId="11" fillId="4" borderId="3" xfId="0" applyFont="1" applyFill="1" applyBorder="1" applyAlignment="1"/>
    <xf numFmtId="4" fontId="11" fillId="4" borderId="3" xfId="0" applyNumberFormat="1" applyFont="1" applyFill="1" applyBorder="1" applyAlignment="1"/>
    <xf numFmtId="0" fontId="11" fillId="4" borderId="4" xfId="0" applyFont="1" applyFill="1" applyBorder="1" applyAlignment="1">
      <alignment horizontal="left"/>
    </xf>
    <xf numFmtId="0" fontId="16" fillId="4" borderId="7" xfId="0" applyFont="1" applyFill="1" applyBorder="1" applyAlignment="1">
      <alignment horizontal="center"/>
    </xf>
    <xf numFmtId="0" fontId="11" fillId="4" borderId="4" xfId="0" applyFont="1" applyFill="1" applyBorder="1" applyAlignment="1"/>
    <xf numFmtId="0" fontId="16" fillId="4" borderId="3" xfId="0" quotePrefix="1" applyFont="1" applyFill="1" applyBorder="1" applyAlignment="1">
      <alignment horizontal="left" vertical="center"/>
    </xf>
    <xf numFmtId="0" fontId="16" fillId="4" borderId="4" xfId="0" quotePrefix="1" applyFont="1" applyFill="1" applyBorder="1" applyAlignment="1">
      <alignment horizontal="left" vertical="center"/>
    </xf>
    <xf numFmtId="0" fontId="11" fillId="4" borderId="3" xfId="0" quotePrefix="1" applyFont="1" applyFill="1" applyBorder="1" applyAlignment="1">
      <alignment horizontal="left"/>
    </xf>
    <xf numFmtId="0" fontId="16" fillId="4" borderId="1" xfId="0" quotePrefix="1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center"/>
    </xf>
    <xf numFmtId="0" fontId="9" fillId="4" borderId="3" xfId="0" applyNumberFormat="1" applyFont="1" applyFill="1" applyBorder="1" applyAlignment="1">
      <alignment horizontal="left"/>
    </xf>
    <xf numFmtId="0" fontId="11" fillId="4" borderId="3" xfId="0" applyNumberFormat="1" applyFont="1" applyFill="1" applyBorder="1" applyAlignment="1"/>
    <xf numFmtId="0" fontId="11" fillId="4" borderId="3" xfId="0" applyNumberFormat="1" applyFont="1" applyFill="1" applyBorder="1" applyAlignment="1">
      <alignment horizontal="left"/>
    </xf>
    <xf numFmtId="0" fontId="11" fillId="4" borderId="3" xfId="0" applyNumberFormat="1" applyFont="1" applyFill="1" applyBorder="1" applyAlignment="1">
      <alignment horizontal="left" wrapText="1"/>
    </xf>
    <xf numFmtId="0" fontId="11" fillId="4" borderId="3" xfId="0" applyNumberFormat="1" applyFont="1" applyFill="1" applyBorder="1" applyAlignment="1">
      <alignment horizontal="left" wrapText="1" shrinkToFit="1"/>
    </xf>
    <xf numFmtId="49" fontId="11" fillId="4" borderId="3" xfId="0" applyNumberFormat="1" applyFont="1" applyFill="1" applyBorder="1" applyAlignment="1">
      <alignment horizontal="left" shrinkToFit="1"/>
    </xf>
    <xf numFmtId="0" fontId="2" fillId="0" borderId="0" xfId="0" applyNumberFormat="1" applyFont="1" applyFill="1" applyBorder="1" applyAlignment="1" applyProtection="1">
      <alignment horizontal="right" vertical="center" wrapText="1"/>
    </xf>
    <xf numFmtId="4" fontId="11" fillId="4" borderId="3" xfId="0" applyNumberFormat="1" applyFont="1" applyFill="1" applyBorder="1" applyAlignment="1">
      <alignment horizontal="right" wrapText="1"/>
    </xf>
    <xf numFmtId="4" fontId="9" fillId="0" borderId="3" xfId="0" applyNumberFormat="1" applyFont="1" applyBorder="1" applyAlignment="1">
      <alignment horizontal="right" wrapText="1"/>
    </xf>
    <xf numFmtId="4" fontId="9" fillId="0" borderId="4" xfId="0" applyNumberFormat="1" applyFont="1" applyBorder="1" applyAlignment="1">
      <alignment horizontal="right"/>
    </xf>
    <xf numFmtId="4" fontId="11" fillId="4" borderId="3" xfId="0" applyNumberFormat="1" applyFont="1" applyFill="1" applyBorder="1" applyAlignment="1">
      <alignment horizontal="right"/>
    </xf>
    <xf numFmtId="4" fontId="9" fillId="0" borderId="3" xfId="0" applyNumberFormat="1" applyFont="1" applyBorder="1" applyAlignment="1">
      <alignment horizontal="right"/>
    </xf>
    <xf numFmtId="4" fontId="11" fillId="4" borderId="4" xfId="0" applyNumberFormat="1" applyFont="1" applyFill="1" applyBorder="1" applyAlignment="1">
      <alignment horizontal="right"/>
    </xf>
    <xf numFmtId="4" fontId="9" fillId="2" borderId="3" xfId="0" applyNumberFormat="1" applyFont="1" applyFill="1" applyBorder="1" applyAlignment="1">
      <alignment horizontal="right" wrapText="1"/>
    </xf>
    <xf numFmtId="4" fontId="9" fillId="2" borderId="3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4" fontId="11" fillId="4" borderId="3" xfId="0" applyNumberFormat="1" applyFont="1" applyFill="1" applyBorder="1" applyAlignment="1">
      <alignment horizontal="right" wrapText="1" shrinkToFit="1"/>
    </xf>
    <xf numFmtId="4" fontId="11" fillId="4" borderId="3" xfId="0" applyNumberFormat="1" applyFont="1" applyFill="1" applyBorder="1" applyAlignment="1">
      <alignment horizontal="right" shrinkToFit="1"/>
    </xf>
    <xf numFmtId="4" fontId="9" fillId="2" borderId="3" xfId="0" applyNumberFormat="1" applyFont="1" applyFill="1" applyBorder="1" applyAlignment="1">
      <alignment horizontal="right" shrinkToFit="1"/>
    </xf>
    <xf numFmtId="4" fontId="23" fillId="0" borderId="3" xfId="0" applyNumberFormat="1" applyFont="1" applyBorder="1"/>
    <xf numFmtId="0" fontId="1" fillId="0" borderId="3" xfId="0" applyFont="1" applyBorder="1"/>
    <xf numFmtId="4" fontId="6" fillId="2" borderId="3" xfId="0" applyNumberFormat="1" applyFont="1" applyFill="1" applyBorder="1" applyAlignment="1">
      <alignment horizontal="right"/>
    </xf>
    <xf numFmtId="4" fontId="1" fillId="0" borderId="3" xfId="0" applyNumberFormat="1" applyFont="1" applyBorder="1"/>
    <xf numFmtId="0" fontId="6" fillId="3" borderId="10" xfId="0" applyNumberFormat="1" applyFont="1" applyFill="1" applyBorder="1" applyAlignment="1" applyProtection="1">
      <alignment horizontal="center" vertical="center" wrapText="1"/>
    </xf>
    <xf numFmtId="0" fontId="6" fillId="3" borderId="11" xfId="0" applyNumberFormat="1" applyFont="1" applyFill="1" applyBorder="1" applyAlignment="1" applyProtection="1">
      <alignment horizontal="center" vertical="center" wrapText="1"/>
    </xf>
    <xf numFmtId="0" fontId="6" fillId="3" borderId="12" xfId="0" applyNumberFormat="1" applyFont="1" applyFill="1" applyBorder="1" applyAlignment="1" applyProtection="1">
      <alignment horizontal="center" vertical="center" wrapText="1"/>
    </xf>
    <xf numFmtId="0" fontId="11" fillId="2" borderId="7" xfId="0" applyNumberFormat="1" applyFont="1" applyFill="1" applyBorder="1" applyAlignment="1" applyProtection="1">
      <alignment horizontal="left" vertical="center" wrapText="1"/>
    </xf>
    <xf numFmtId="0" fontId="1" fillId="0" borderId="13" xfId="0" applyFont="1" applyBorder="1"/>
    <xf numFmtId="0" fontId="10" fillId="2" borderId="7" xfId="0" quotePrefix="1" applyFont="1" applyFill="1" applyBorder="1" applyAlignment="1">
      <alignment horizontal="left" vertical="center" wrapText="1" indent="1"/>
    </xf>
    <xf numFmtId="0" fontId="0" fillId="0" borderId="13" xfId="0" applyBorder="1"/>
    <xf numFmtId="0" fontId="10" fillId="2" borderId="7" xfId="0" applyFont="1" applyFill="1" applyBorder="1" applyAlignment="1">
      <alignment horizontal="left" vertical="center" indent="1"/>
    </xf>
    <xf numFmtId="0" fontId="10" fillId="2" borderId="7" xfId="0" applyNumberFormat="1" applyFont="1" applyFill="1" applyBorder="1" applyAlignment="1" applyProtection="1">
      <alignment horizontal="left" vertical="center" wrapText="1" indent="1"/>
    </xf>
    <xf numFmtId="0" fontId="11" fillId="2" borderId="7" xfId="0" applyNumberFormat="1" applyFont="1" applyFill="1" applyBorder="1" applyAlignment="1" applyProtection="1">
      <alignment horizontal="left" vertical="center" wrapText="1" indent="1"/>
    </xf>
    <xf numFmtId="0" fontId="9" fillId="2" borderId="7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1" fontId="1" fillId="0" borderId="3" xfId="0" applyNumberFormat="1" applyFont="1" applyBorder="1"/>
    <xf numFmtId="1" fontId="1" fillId="0" borderId="13" xfId="0" applyNumberFormat="1" applyFont="1" applyBorder="1"/>
    <xf numFmtId="1" fontId="1" fillId="0" borderId="15" xfId="0" applyNumberFormat="1" applyFont="1" applyBorder="1"/>
    <xf numFmtId="0" fontId="11" fillId="2" borderId="6" xfId="0" applyNumberFormat="1" applyFont="1" applyFill="1" applyBorder="1" applyAlignment="1" applyProtection="1">
      <alignment horizontal="left" vertical="center" wrapText="1"/>
    </xf>
    <xf numFmtId="4" fontId="6" fillId="2" borderId="19" xfId="0" applyNumberFormat="1" applyFont="1" applyFill="1" applyBorder="1" applyAlignment="1">
      <alignment horizontal="right"/>
    </xf>
    <xf numFmtId="4" fontId="1" fillId="0" borderId="19" xfId="0" applyNumberFormat="1" applyFont="1" applyBorder="1"/>
    <xf numFmtId="0" fontId="11" fillId="5" borderId="21" xfId="0" applyNumberFormat="1" applyFont="1" applyFill="1" applyBorder="1" applyAlignment="1" applyProtection="1">
      <alignment horizontal="left" vertical="center" wrapText="1"/>
    </xf>
    <xf numFmtId="4" fontId="6" fillId="5" borderId="22" xfId="0" applyNumberFormat="1" applyFont="1" applyFill="1" applyBorder="1" applyAlignment="1">
      <alignment horizontal="right"/>
    </xf>
    <xf numFmtId="0" fontId="6" fillId="3" borderId="9" xfId="0" applyNumberFormat="1" applyFont="1" applyFill="1" applyBorder="1" applyAlignment="1" applyProtection="1">
      <alignment horizontal="center" vertical="center" wrapText="1"/>
    </xf>
    <xf numFmtId="0" fontId="6" fillId="3" borderId="17" xfId="0" applyNumberFormat="1" applyFont="1" applyFill="1" applyBorder="1" applyAlignment="1" applyProtection="1">
      <alignment horizontal="center" vertical="center" wrapText="1"/>
    </xf>
    <xf numFmtId="0" fontId="6" fillId="3" borderId="18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left" vertical="center" wrapText="1" indent="1"/>
    </xf>
    <xf numFmtId="4" fontId="3" fillId="2" borderId="0" xfId="0" applyNumberFormat="1" applyFont="1" applyFill="1" applyBorder="1" applyAlignment="1">
      <alignment horizontal="right"/>
    </xf>
    <xf numFmtId="4" fontId="0" fillId="0" borderId="0" xfId="0" applyNumberFormat="1" applyBorder="1"/>
    <xf numFmtId="0" fontId="0" fillId="0" borderId="0" xfId="0" applyBorder="1"/>
    <xf numFmtId="0" fontId="9" fillId="2" borderId="0" xfId="0" applyNumberFormat="1" applyFont="1" applyFill="1" applyBorder="1" applyAlignment="1" applyProtection="1">
      <alignment horizontal="left" vertical="center" wrapText="1"/>
    </xf>
    <xf numFmtId="0" fontId="6" fillId="3" borderId="11" xfId="0" quotePrefix="1" applyNumberFormat="1" applyFont="1" applyFill="1" applyBorder="1" applyAlignment="1" applyProtection="1">
      <alignment horizontal="right" vertical="center" wrapText="1"/>
    </xf>
    <xf numFmtId="0" fontId="11" fillId="4" borderId="7" xfId="0" applyNumberFormat="1" applyFont="1" applyFill="1" applyBorder="1" applyAlignment="1" applyProtection="1">
      <alignment horizontal="left" vertical="center" wrapText="1"/>
    </xf>
    <xf numFmtId="0" fontId="9" fillId="2" borderId="7" xfId="0" quotePrefix="1" applyFont="1" applyFill="1" applyBorder="1" applyAlignment="1">
      <alignment horizontal="left" vertical="center"/>
    </xf>
    <xf numFmtId="1" fontId="0" fillId="0" borderId="13" xfId="0" applyNumberFormat="1" applyBorder="1"/>
    <xf numFmtId="0" fontId="11" fillId="4" borderId="7" xfId="0" quotePrefix="1" applyFont="1" applyFill="1" applyBorder="1" applyAlignment="1">
      <alignment horizontal="left" vertical="center"/>
    </xf>
    <xf numFmtId="0" fontId="9" fillId="2" borderId="14" xfId="0" quotePrefix="1" applyFont="1" applyFill="1" applyBorder="1" applyAlignment="1">
      <alignment horizontal="left" vertical="center"/>
    </xf>
    <xf numFmtId="0" fontId="11" fillId="2" borderId="15" xfId="0" quotePrefix="1" applyFont="1" applyFill="1" applyBorder="1" applyAlignment="1">
      <alignment horizontal="left" vertical="center"/>
    </xf>
    <xf numFmtId="0" fontId="9" fillId="2" borderId="15" xfId="0" applyFont="1" applyFill="1" applyBorder="1" applyAlignment="1"/>
    <xf numFmtId="4" fontId="9" fillId="2" borderId="15" xfId="0" applyNumberFormat="1" applyFont="1" applyFill="1" applyBorder="1" applyAlignment="1">
      <alignment horizontal="right"/>
    </xf>
    <xf numFmtId="4" fontId="3" fillId="2" borderId="15" xfId="0" applyNumberFormat="1" applyFont="1" applyFill="1" applyBorder="1" applyAlignment="1">
      <alignment horizontal="right"/>
    </xf>
    <xf numFmtId="4" fontId="0" fillId="0" borderId="15" xfId="0" applyNumberFormat="1" applyBorder="1"/>
    <xf numFmtId="1" fontId="0" fillId="0" borderId="16" xfId="0" applyNumberFormat="1" applyBorder="1"/>
    <xf numFmtId="0" fontId="6" fillId="3" borderId="17" xfId="0" applyNumberFormat="1" applyFont="1" applyFill="1" applyBorder="1" applyAlignment="1" applyProtection="1">
      <alignment horizontal="right" vertical="center" wrapText="1"/>
    </xf>
    <xf numFmtId="0" fontId="11" fillId="5" borderId="22" xfId="0" applyNumberFormat="1" applyFont="1" applyFill="1" applyBorder="1" applyAlignment="1" applyProtection="1">
      <alignment horizontal="left" vertical="center" wrapText="1"/>
    </xf>
    <xf numFmtId="0" fontId="16" fillId="5" borderId="22" xfId="0" applyNumberFormat="1" applyFont="1" applyFill="1" applyBorder="1" applyAlignment="1" applyProtection="1">
      <alignment horizontal="left" vertical="center" wrapText="1"/>
    </xf>
    <xf numFmtId="0" fontId="9" fillId="4" borderId="7" xfId="0" quotePrefix="1" applyFont="1" applyFill="1" applyBorder="1" applyAlignment="1">
      <alignment horizontal="left" vertical="center"/>
    </xf>
    <xf numFmtId="0" fontId="9" fillId="2" borderId="14" xfId="0" applyNumberFormat="1" applyFont="1" applyFill="1" applyBorder="1" applyAlignment="1" applyProtection="1">
      <alignment horizontal="left" vertical="center" wrapText="1"/>
    </xf>
    <xf numFmtId="0" fontId="16" fillId="2" borderId="15" xfId="0" quotePrefix="1" applyFont="1" applyFill="1" applyBorder="1" applyAlignment="1">
      <alignment horizontal="left" vertical="center"/>
    </xf>
    <xf numFmtId="0" fontId="11" fillId="6" borderId="7" xfId="0" applyFont="1" applyFill="1" applyBorder="1" applyAlignment="1">
      <alignment horizontal="left" vertical="center"/>
    </xf>
    <xf numFmtId="0" fontId="11" fillId="6" borderId="3" xfId="0" applyNumberFormat="1" applyFont="1" applyFill="1" applyBorder="1" applyAlignment="1" applyProtection="1">
      <alignment horizontal="left" vertical="center"/>
    </xf>
    <xf numFmtId="0" fontId="16" fillId="6" borderId="3" xfId="0" applyNumberFormat="1" applyFont="1" applyFill="1" applyBorder="1" applyAlignment="1" applyProtection="1">
      <alignment horizontal="left" vertical="center"/>
    </xf>
    <xf numFmtId="0" fontId="11" fillId="6" borderId="3" xfId="0" applyNumberFormat="1" applyFont="1" applyFill="1" applyBorder="1" applyAlignment="1" applyProtection="1">
      <alignment vertical="center" wrapText="1"/>
    </xf>
    <xf numFmtId="4" fontId="6" fillId="6" borderId="3" xfId="0" applyNumberFormat="1" applyFont="1" applyFill="1" applyBorder="1" applyAlignment="1">
      <alignment horizontal="right"/>
    </xf>
    <xf numFmtId="0" fontId="11" fillId="6" borderId="6" xfId="0" applyNumberFormat="1" applyFont="1" applyFill="1" applyBorder="1" applyAlignment="1" applyProtection="1">
      <alignment horizontal="left" vertical="center" wrapText="1"/>
    </xf>
    <xf numFmtId="0" fontId="11" fillId="6" borderId="19" xfId="0" applyNumberFormat="1" applyFont="1" applyFill="1" applyBorder="1" applyAlignment="1" applyProtection="1">
      <alignment horizontal="left" vertical="center" wrapText="1"/>
    </xf>
    <xf numFmtId="0" fontId="16" fillId="6" borderId="19" xfId="0" applyNumberFormat="1" applyFont="1" applyFill="1" applyBorder="1" applyAlignment="1" applyProtection="1">
      <alignment horizontal="left" vertical="center" wrapText="1"/>
    </xf>
    <xf numFmtId="4" fontId="6" fillId="6" borderId="19" xfId="0" applyNumberFormat="1" applyFont="1" applyFill="1" applyBorder="1" applyAlignment="1">
      <alignment horizontal="right"/>
    </xf>
    <xf numFmtId="0" fontId="10" fillId="2" borderId="7" xfId="0" quotePrefix="1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/>
    </xf>
    <xf numFmtId="0" fontId="0" fillId="0" borderId="15" xfId="0" applyBorder="1"/>
    <xf numFmtId="0" fontId="0" fillId="0" borderId="16" xfId="0" applyBorder="1"/>
    <xf numFmtId="0" fontId="11" fillId="7" borderId="21" xfId="0" applyNumberFormat="1" applyFont="1" applyFill="1" applyBorder="1" applyAlignment="1" applyProtection="1">
      <alignment horizontal="left" vertical="center" wrapText="1"/>
    </xf>
    <xf numFmtId="4" fontId="6" fillId="7" borderId="22" xfId="0" applyNumberFormat="1" applyFont="1" applyFill="1" applyBorder="1" applyAlignment="1">
      <alignment horizontal="right"/>
    </xf>
    <xf numFmtId="1" fontId="1" fillId="7" borderId="22" xfId="0" applyNumberFormat="1" applyFont="1" applyFill="1" applyBorder="1"/>
    <xf numFmtId="1" fontId="1" fillId="7" borderId="23" xfId="0" applyNumberFormat="1" applyFont="1" applyFill="1" applyBorder="1"/>
    <xf numFmtId="1" fontId="0" fillId="0" borderId="19" xfId="0" applyNumberFormat="1" applyFont="1" applyBorder="1"/>
    <xf numFmtId="1" fontId="0" fillId="0" borderId="20" xfId="0" applyNumberFormat="1" applyFont="1" applyBorder="1"/>
    <xf numFmtId="0" fontId="6" fillId="3" borderId="25" xfId="0" applyNumberFormat="1" applyFont="1" applyFill="1" applyBorder="1" applyAlignment="1" applyProtection="1">
      <alignment horizontal="center" vertical="center" wrapText="1"/>
    </xf>
    <xf numFmtId="0" fontId="6" fillId="3" borderId="31" xfId="0" applyNumberFormat="1" applyFont="1" applyFill="1" applyBorder="1" applyAlignment="1" applyProtection="1">
      <alignment horizontal="center" vertical="center" wrapText="1"/>
    </xf>
    <xf numFmtId="0" fontId="6" fillId="3" borderId="32" xfId="0" applyNumberFormat="1" applyFont="1" applyFill="1" applyBorder="1" applyAlignment="1" applyProtection="1">
      <alignment horizontal="center" vertical="center" wrapText="1"/>
    </xf>
    <xf numFmtId="0" fontId="11" fillId="2" borderId="7" xfId="0" applyFont="1" applyFill="1" applyBorder="1" applyAlignment="1">
      <alignment horizontal="left" vertical="center"/>
    </xf>
    <xf numFmtId="0" fontId="0" fillId="0" borderId="3" xfId="0" applyFont="1" applyBorder="1"/>
    <xf numFmtId="0" fontId="0" fillId="0" borderId="13" xfId="0" applyFont="1" applyBorder="1"/>
    <xf numFmtId="0" fontId="9" fillId="2" borderId="0" xfId="0" quotePrefix="1" applyFont="1" applyFill="1" applyBorder="1" applyAlignment="1">
      <alignment horizontal="left" vertical="center"/>
    </xf>
    <xf numFmtId="0" fontId="11" fillId="2" borderId="0" xfId="0" quotePrefix="1" applyFont="1" applyFill="1" applyBorder="1" applyAlignment="1">
      <alignment horizontal="left" vertical="center"/>
    </xf>
    <xf numFmtId="0" fontId="16" fillId="2" borderId="0" xfId="0" quotePrefix="1" applyFont="1" applyFill="1" applyBorder="1" applyAlignment="1">
      <alignment horizontal="left" vertical="center"/>
    </xf>
    <xf numFmtId="0" fontId="9" fillId="0" borderId="0" xfId="0" applyFont="1" applyBorder="1" applyAlignment="1">
      <alignment horizontal="center"/>
    </xf>
    <xf numFmtId="0" fontId="9" fillId="2" borderId="0" xfId="0" applyFont="1" applyFill="1" applyBorder="1" applyAlignment="1"/>
    <xf numFmtId="4" fontId="9" fillId="2" borderId="0" xfId="0" applyNumberFormat="1" applyFont="1" applyFill="1" applyBorder="1" applyAlignment="1">
      <alignment horizontal="right"/>
    </xf>
    <xf numFmtId="1" fontId="0" fillId="0" borderId="0" xfId="0" applyNumberFormat="1" applyBorder="1"/>
    <xf numFmtId="0" fontId="11" fillId="4" borderId="4" xfId="0" applyFont="1" applyFill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11" fillId="2" borderId="6" xfId="0" applyNumberFormat="1" applyFont="1" applyFill="1" applyBorder="1" applyAlignment="1" applyProtection="1">
      <alignment vertical="center" wrapText="1"/>
    </xf>
    <xf numFmtId="0" fontId="10" fillId="2" borderId="7" xfId="0" applyFont="1" applyFill="1" applyBorder="1" applyAlignment="1">
      <alignment vertical="center"/>
    </xf>
    <xf numFmtId="0" fontId="11" fillId="2" borderId="7" xfId="0" applyNumberFormat="1" applyFont="1" applyFill="1" applyBorder="1" applyAlignment="1" applyProtection="1">
      <alignment vertical="center" wrapText="1"/>
    </xf>
    <xf numFmtId="0" fontId="10" fillId="2" borderId="7" xfId="0" applyNumberFormat="1" applyFont="1" applyFill="1" applyBorder="1" applyAlignment="1" applyProtection="1">
      <alignment vertical="center" wrapText="1"/>
    </xf>
    <xf numFmtId="0" fontId="9" fillId="2" borderId="7" xfId="0" applyNumberFormat="1" applyFont="1" applyFill="1" applyBorder="1" applyAlignment="1" applyProtection="1">
      <alignment vertical="center" wrapText="1"/>
    </xf>
    <xf numFmtId="0" fontId="9" fillId="2" borderId="14" xfId="0" applyNumberFormat="1" applyFont="1" applyFill="1" applyBorder="1" applyAlignment="1" applyProtection="1">
      <alignment vertical="center" wrapText="1"/>
    </xf>
    <xf numFmtId="4" fontId="0" fillId="0" borderId="15" xfId="0" applyNumberFormat="1" applyFont="1" applyBorder="1"/>
    <xf numFmtId="0" fontId="0" fillId="0" borderId="0" xfId="0" applyFont="1"/>
    <xf numFmtId="0" fontId="11" fillId="4" borderId="10" xfId="0" quotePrefix="1" applyFont="1" applyFill="1" applyBorder="1" applyAlignment="1">
      <alignment horizontal="left" vertical="center"/>
    </xf>
    <xf numFmtId="0" fontId="11" fillId="4" borderId="11" xfId="0" quotePrefix="1" applyFont="1" applyFill="1" applyBorder="1" applyAlignment="1">
      <alignment horizontal="left" vertical="center"/>
    </xf>
    <xf numFmtId="0" fontId="16" fillId="4" borderId="11" xfId="0" quotePrefix="1" applyFont="1" applyFill="1" applyBorder="1" applyAlignment="1">
      <alignment horizontal="left" vertical="center"/>
    </xf>
    <xf numFmtId="0" fontId="11" fillId="4" borderId="25" xfId="0" applyFont="1" applyFill="1" applyBorder="1" applyAlignment="1">
      <alignment horizontal="center"/>
    </xf>
    <xf numFmtId="0" fontId="11" fillId="4" borderId="11" xfId="0" applyFont="1" applyFill="1" applyBorder="1" applyAlignment="1"/>
    <xf numFmtId="4" fontId="11" fillId="4" borderId="11" xfId="0" applyNumberFormat="1" applyFont="1" applyFill="1" applyBorder="1" applyAlignment="1">
      <alignment horizontal="right"/>
    </xf>
    <xf numFmtId="4" fontId="11" fillId="4" borderId="11" xfId="0" applyNumberFormat="1" applyFont="1" applyFill="1" applyBorder="1" applyAlignment="1"/>
    <xf numFmtId="1" fontId="1" fillId="4" borderId="12" xfId="0" applyNumberFormat="1" applyFont="1" applyFill="1" applyBorder="1"/>
    <xf numFmtId="0" fontId="11" fillId="2" borderId="0" xfId="0" applyNumberFormat="1" applyFont="1" applyFill="1" applyBorder="1" applyAlignment="1" applyProtection="1">
      <alignment horizontal="left" vertical="center" wrapText="1"/>
    </xf>
    <xf numFmtId="0" fontId="9" fillId="2" borderId="0" xfId="0" applyNumberFormat="1" applyFont="1" applyFill="1" applyBorder="1" applyAlignment="1">
      <alignment horizontal="center"/>
    </xf>
    <xf numFmtId="49" fontId="9" fillId="2" borderId="0" xfId="0" applyNumberFormat="1" applyFont="1" applyFill="1" applyBorder="1" applyAlignment="1">
      <alignment horizontal="left" shrinkToFit="1"/>
    </xf>
    <xf numFmtId="4" fontId="9" fillId="2" borderId="0" xfId="0" applyNumberFormat="1" applyFont="1" applyFill="1" applyBorder="1" applyAlignment="1">
      <alignment horizontal="right" shrinkToFit="1"/>
    </xf>
    <xf numFmtId="0" fontId="9" fillId="2" borderId="15" xfId="0" applyNumberFormat="1" applyFont="1" applyFill="1" applyBorder="1" applyAlignment="1" applyProtection="1">
      <alignment horizontal="left" vertical="center" wrapText="1"/>
    </xf>
    <xf numFmtId="0" fontId="9" fillId="2" borderId="15" xfId="0" quotePrefix="1" applyFont="1" applyFill="1" applyBorder="1" applyAlignment="1">
      <alignment horizontal="left" vertical="center" wrapText="1"/>
    </xf>
    <xf numFmtId="0" fontId="6" fillId="3" borderId="7" xfId="0" applyNumberFormat="1" applyFont="1" applyFill="1" applyBorder="1" applyAlignment="1" applyProtection="1">
      <alignment horizontal="center" vertical="center" wrapText="1"/>
    </xf>
    <xf numFmtId="0" fontId="6" fillId="3" borderId="13" xfId="0" applyNumberFormat="1" applyFont="1" applyFill="1" applyBorder="1" applyAlignment="1" applyProtection="1">
      <alignment horizontal="center" vertical="center" wrapText="1"/>
    </xf>
    <xf numFmtId="3" fontId="3" fillId="2" borderId="17" xfId="0" applyNumberFormat="1" applyFont="1" applyFill="1" applyBorder="1" applyAlignment="1">
      <alignment horizontal="right"/>
    </xf>
    <xf numFmtId="0" fontId="24" fillId="0" borderId="3" xfId="0" applyFont="1" applyBorder="1" applyAlignment="1">
      <alignment horizontal="left" vertical="center"/>
    </xf>
    <xf numFmtId="4" fontId="3" fillId="2" borderId="4" xfId="0" applyNumberFormat="1" applyFont="1" applyFill="1" applyBorder="1" applyAlignment="1">
      <alignment horizontal="left" vertical="center"/>
    </xf>
    <xf numFmtId="4" fontId="3" fillId="2" borderId="3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0" fillId="0" borderId="0" xfId="0" applyNumberFormat="1"/>
    <xf numFmtId="0" fontId="0" fillId="0" borderId="0" xfId="0" applyFont="1" applyAlignment="1">
      <alignment horizontal="left" vertical="center"/>
    </xf>
    <xf numFmtId="0" fontId="11" fillId="2" borderId="3" xfId="0" applyNumberFormat="1" applyFont="1" applyFill="1" applyBorder="1" applyAlignment="1"/>
    <xf numFmtId="0" fontId="24" fillId="5" borderId="3" xfId="0" applyFont="1" applyFill="1" applyBorder="1" applyAlignment="1">
      <alignment horizontal="left" vertical="center" wrapText="1"/>
    </xf>
    <xf numFmtId="0" fontId="24" fillId="5" borderId="3" xfId="0" applyFont="1" applyFill="1" applyBorder="1" applyAlignment="1">
      <alignment horizontal="left" vertical="center"/>
    </xf>
    <xf numFmtId="0" fontId="24" fillId="8" borderId="3" xfId="0" applyFont="1" applyFill="1" applyBorder="1" applyAlignment="1">
      <alignment horizontal="left" vertical="center"/>
    </xf>
    <xf numFmtId="0" fontId="24" fillId="9" borderId="3" xfId="0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4" fillId="2" borderId="3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20" fillId="2" borderId="3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4" fontId="6" fillId="3" borderId="11" xfId="0" applyNumberFormat="1" applyFont="1" applyFill="1" applyBorder="1" applyAlignment="1" applyProtection="1">
      <alignment horizontal="center" vertical="center" wrapText="1"/>
    </xf>
    <xf numFmtId="0" fontId="14" fillId="3" borderId="13" xfId="0" applyNumberFormat="1" applyFont="1" applyFill="1" applyBorder="1" applyAlignment="1" applyProtection="1">
      <alignment horizontal="center" vertical="center" wrapText="1"/>
    </xf>
    <xf numFmtId="3" fontId="3" fillId="2" borderId="13" xfId="0" applyNumberFormat="1" applyFont="1" applyFill="1" applyBorder="1" applyAlignment="1">
      <alignment horizontal="left" vertical="center"/>
    </xf>
    <xf numFmtId="3" fontId="6" fillId="2" borderId="13" xfId="0" applyNumberFormat="1" applyFont="1" applyFill="1" applyBorder="1" applyAlignment="1">
      <alignment horizontal="left" vertical="center"/>
    </xf>
    <xf numFmtId="3" fontId="3" fillId="2" borderId="16" xfId="0" applyNumberFormat="1" applyFont="1" applyFill="1" applyBorder="1" applyAlignment="1">
      <alignment horizontal="left" vertical="center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20" fillId="2" borderId="0" xfId="0" applyFont="1" applyFill="1" applyBorder="1" applyAlignment="1">
      <alignment horizontal="left" vertical="center"/>
    </xf>
    <xf numFmtId="4" fontId="3" fillId="2" borderId="0" xfId="0" applyNumberFormat="1" applyFont="1" applyFill="1" applyBorder="1" applyAlignment="1">
      <alignment horizontal="left" vertical="center"/>
    </xf>
    <xf numFmtId="3" fontId="3" fillId="2" borderId="0" xfId="0" applyNumberFormat="1" applyFont="1" applyFill="1" applyBorder="1" applyAlignment="1">
      <alignment horizontal="left" vertical="center"/>
    </xf>
    <xf numFmtId="0" fontId="11" fillId="2" borderId="17" xfId="0" quotePrefix="1" applyFont="1" applyFill="1" applyBorder="1" applyAlignment="1">
      <alignment horizontal="left" vertical="center"/>
    </xf>
    <xf numFmtId="0" fontId="24" fillId="4" borderId="3" xfId="0" applyFont="1" applyFill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6" fillId="4" borderId="8" xfId="0" applyNumberFormat="1" applyFont="1" applyFill="1" applyBorder="1" applyAlignment="1" applyProtection="1">
      <alignment horizontal="left" vertical="center" wrapText="1"/>
    </xf>
    <xf numFmtId="0" fontId="11" fillId="0" borderId="7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left" wrapText="1"/>
    </xf>
    <xf numFmtId="0" fontId="16" fillId="0" borderId="8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/>
    <xf numFmtId="0" fontId="9" fillId="0" borderId="3" xfId="0" applyNumberFormat="1" applyFont="1" applyFill="1" applyBorder="1" applyAlignment="1" applyProtection="1">
      <alignment horizontal="left" vertical="center" wrapText="1"/>
    </xf>
    <xf numFmtId="4" fontId="3" fillId="0" borderId="3" xfId="0" applyNumberFormat="1" applyFont="1" applyFill="1" applyBorder="1" applyAlignment="1">
      <alignment horizontal="right"/>
    </xf>
    <xf numFmtId="4" fontId="9" fillId="0" borderId="3" xfId="0" applyNumberFormat="1" applyFont="1" applyFill="1" applyBorder="1" applyAlignment="1">
      <alignment wrapText="1"/>
    </xf>
    <xf numFmtId="4" fontId="0" fillId="0" borderId="3" xfId="0" applyNumberFormat="1" applyFont="1" applyFill="1" applyBorder="1"/>
    <xf numFmtId="0" fontId="9" fillId="0" borderId="8" xfId="0" applyNumberFormat="1" applyFont="1" applyFill="1" applyBorder="1" applyAlignment="1" applyProtection="1">
      <alignment horizontal="center" vertical="center" wrapText="1"/>
    </xf>
    <xf numFmtId="0" fontId="9" fillId="0" borderId="7" xfId="0" quotePrefix="1" applyFont="1" applyFill="1" applyBorder="1" applyAlignment="1">
      <alignment horizontal="left" vertical="center"/>
    </xf>
    <xf numFmtId="0" fontId="9" fillId="0" borderId="3" xfId="0" quotePrefix="1" applyFont="1" applyFill="1" applyBorder="1" applyAlignment="1">
      <alignment horizontal="left" vertical="center"/>
    </xf>
    <xf numFmtId="0" fontId="10" fillId="0" borderId="1" xfId="0" quotePrefix="1" applyFont="1" applyFill="1" applyBorder="1" applyAlignment="1">
      <alignment horizontal="left" vertical="center"/>
    </xf>
    <xf numFmtId="0" fontId="9" fillId="0" borderId="3" xfId="0" applyFont="1" applyFill="1" applyBorder="1" applyAlignment="1">
      <alignment wrapText="1"/>
    </xf>
    <xf numFmtId="4" fontId="9" fillId="0" borderId="3" xfId="0" applyNumberFormat="1" applyFont="1" applyFill="1" applyBorder="1" applyAlignment="1">
      <alignment horizontal="right" wrapText="1"/>
    </xf>
    <xf numFmtId="0" fontId="0" fillId="0" borderId="0" xfId="0" applyFont="1" applyFill="1"/>
    <xf numFmtId="0" fontId="9" fillId="0" borderId="3" xfId="0" quotePrefix="1" applyFont="1" applyFill="1" applyBorder="1" applyAlignment="1">
      <alignment horizontal="center" vertical="center"/>
    </xf>
    <xf numFmtId="164" fontId="1" fillId="4" borderId="3" xfId="0" applyNumberFormat="1" applyFont="1" applyFill="1" applyBorder="1"/>
    <xf numFmtId="164" fontId="0" fillId="0" borderId="0" xfId="0" applyNumberFormat="1" applyBorder="1"/>
    <xf numFmtId="164" fontId="1" fillId="4" borderId="11" xfId="0" applyNumberFormat="1" applyFont="1" applyFill="1" applyBorder="1"/>
    <xf numFmtId="164" fontId="0" fillId="0" borderId="15" xfId="0" applyNumberFormat="1" applyBorder="1"/>
    <xf numFmtId="4" fontId="30" fillId="0" borderId="3" xfId="0" applyNumberFormat="1" applyFont="1" applyBorder="1"/>
    <xf numFmtId="0" fontId="6" fillId="3" borderId="4" xfId="0" applyNumberFormat="1" applyFont="1" applyFill="1" applyBorder="1" applyAlignment="1" applyProtection="1">
      <alignment horizontal="center" vertical="center" wrapText="1"/>
    </xf>
    <xf numFmtId="164" fontId="31" fillId="5" borderId="22" xfId="0" applyNumberFormat="1" applyFont="1" applyFill="1" applyBorder="1"/>
    <xf numFmtId="164" fontId="31" fillId="5" borderId="23" xfId="0" applyNumberFormat="1" applyFont="1" applyFill="1" applyBorder="1"/>
    <xf numFmtId="164" fontId="31" fillId="6" borderId="19" xfId="0" applyNumberFormat="1" applyFont="1" applyFill="1" applyBorder="1"/>
    <xf numFmtId="164" fontId="31" fillId="4" borderId="3" xfId="0" applyNumberFormat="1" applyFont="1" applyFill="1" applyBorder="1"/>
    <xf numFmtId="164" fontId="31" fillId="4" borderId="13" xfId="0" applyNumberFormat="1" applyFont="1" applyFill="1" applyBorder="1"/>
    <xf numFmtId="164" fontId="30" fillId="0" borderId="3" xfId="0" applyNumberFormat="1" applyFont="1" applyFill="1" applyBorder="1"/>
    <xf numFmtId="164" fontId="30" fillId="0" borderId="13" xfId="0" applyNumberFormat="1" applyFont="1" applyFill="1" applyBorder="1"/>
    <xf numFmtId="164" fontId="30" fillId="0" borderId="3" xfId="0" applyNumberFormat="1" applyFont="1" applyBorder="1"/>
    <xf numFmtId="164" fontId="30" fillId="0" borderId="13" xfId="0" applyNumberFormat="1" applyFont="1" applyBorder="1"/>
    <xf numFmtId="164" fontId="31" fillId="0" borderId="13" xfId="0" applyNumberFormat="1" applyFont="1" applyFill="1" applyBorder="1"/>
    <xf numFmtId="164" fontId="30" fillId="0" borderId="0" xfId="0" applyNumberFormat="1" applyFont="1" applyBorder="1"/>
    <xf numFmtId="164" fontId="31" fillId="4" borderId="11" xfId="0" applyNumberFormat="1" applyFont="1" applyFill="1" applyBorder="1"/>
    <xf numFmtId="164" fontId="31" fillId="4" borderId="12" xfId="0" applyNumberFormat="1" applyFont="1" applyFill="1" applyBorder="1"/>
    <xf numFmtId="164" fontId="30" fillId="0" borderId="15" xfId="0" applyNumberFormat="1" applyFont="1" applyBorder="1"/>
    <xf numFmtId="1" fontId="30" fillId="0" borderId="13" xfId="0" applyNumberFormat="1" applyFont="1" applyBorder="1"/>
    <xf numFmtId="164" fontId="31" fillId="6" borderId="3" xfId="0" applyNumberFormat="1" applyFont="1" applyFill="1" applyBorder="1"/>
    <xf numFmtId="164" fontId="31" fillId="6" borderId="23" xfId="0" applyNumberFormat="1" applyFont="1" applyFill="1" applyBorder="1"/>
    <xf numFmtId="164" fontId="31" fillId="6" borderId="13" xfId="0" applyNumberFormat="1" applyFont="1" applyFill="1" applyBorder="1"/>
    <xf numFmtId="164" fontId="31" fillId="0" borderId="19" xfId="0" applyNumberFormat="1" applyFont="1" applyBorder="1"/>
    <xf numFmtId="164" fontId="31" fillId="0" borderId="20" xfId="0" applyNumberFormat="1" applyFont="1" applyBorder="1"/>
    <xf numFmtId="164" fontId="31" fillId="0" borderId="3" xfId="0" applyNumberFormat="1" applyFont="1" applyBorder="1"/>
    <xf numFmtId="164" fontId="31" fillId="0" borderId="13" xfId="0" applyNumberFormat="1" applyFont="1" applyBorder="1"/>
    <xf numFmtId="164" fontId="30" fillId="0" borderId="16" xfId="0" applyNumberFormat="1" applyFont="1" applyBorder="1"/>
    <xf numFmtId="164" fontId="1" fillId="5" borderId="22" xfId="0" applyNumberFormat="1" applyFont="1" applyFill="1" applyBorder="1"/>
    <xf numFmtId="164" fontId="1" fillId="5" borderId="23" xfId="0" applyNumberFormat="1" applyFont="1" applyFill="1" applyBorder="1"/>
    <xf numFmtId="164" fontId="1" fillId="0" borderId="19" xfId="0" applyNumberFormat="1" applyFont="1" applyBorder="1"/>
    <xf numFmtId="164" fontId="1" fillId="0" borderId="20" xfId="0" applyNumberFormat="1" applyFont="1" applyBorder="1"/>
    <xf numFmtId="164" fontId="6" fillId="8" borderId="13" xfId="0" applyNumberFormat="1" applyFont="1" applyFill="1" applyBorder="1" applyAlignment="1">
      <alignment horizontal="center" vertical="center"/>
    </xf>
    <xf numFmtId="164" fontId="6" fillId="0" borderId="13" xfId="0" applyNumberFormat="1" applyFont="1" applyFill="1" applyBorder="1" applyAlignment="1">
      <alignment horizontal="center" vertical="center"/>
    </xf>
    <xf numFmtId="164" fontId="6" fillId="9" borderId="13" xfId="0" applyNumberFormat="1" applyFont="1" applyFill="1" applyBorder="1" applyAlignment="1">
      <alignment horizontal="center" vertical="center"/>
    </xf>
    <xf numFmtId="165" fontId="6" fillId="2" borderId="13" xfId="0" applyNumberFormat="1" applyFont="1" applyFill="1" applyBorder="1" applyAlignment="1">
      <alignment horizontal="center" vertical="center"/>
    </xf>
    <xf numFmtId="165" fontId="3" fillId="2" borderId="13" xfId="0" applyNumberFormat="1" applyFont="1" applyFill="1" applyBorder="1" applyAlignment="1">
      <alignment horizontal="center" vertical="center"/>
    </xf>
    <xf numFmtId="4" fontId="6" fillId="8" borderId="4" xfId="0" applyNumberFormat="1" applyFont="1" applyFill="1" applyBorder="1" applyAlignment="1">
      <alignment horizontal="right" vertical="center"/>
    </xf>
    <xf numFmtId="4" fontId="6" fillId="8" borderId="3" xfId="0" applyNumberFormat="1" applyFont="1" applyFill="1" applyBorder="1" applyAlignment="1">
      <alignment horizontal="right" vertical="center"/>
    </xf>
    <xf numFmtId="4" fontId="3" fillId="2" borderId="4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right" vertical="center"/>
    </xf>
    <xf numFmtId="4" fontId="6" fillId="9" borderId="4" xfId="0" applyNumberFormat="1" applyFont="1" applyFill="1" applyBorder="1" applyAlignment="1">
      <alignment horizontal="right" vertical="center"/>
    </xf>
    <xf numFmtId="4" fontId="6" fillId="3" borderId="4" xfId="0" applyNumberFormat="1" applyFont="1" applyFill="1" applyBorder="1" applyAlignment="1">
      <alignment horizontal="right" vertical="center"/>
    </xf>
    <xf numFmtId="4" fontId="6" fillId="3" borderId="3" xfId="0" applyNumberFormat="1" applyFont="1" applyFill="1" applyBorder="1" applyAlignment="1">
      <alignment horizontal="right" vertical="center"/>
    </xf>
    <xf numFmtId="4" fontId="6" fillId="5" borderId="3" xfId="0" applyNumberFormat="1" applyFont="1" applyFill="1" applyBorder="1" applyAlignment="1">
      <alignment horizontal="right" vertical="center"/>
    </xf>
    <xf numFmtId="4" fontId="6" fillId="2" borderId="3" xfId="0" applyNumberFormat="1" applyFont="1" applyFill="1" applyBorder="1" applyAlignment="1">
      <alignment horizontal="right" vertical="center"/>
    </xf>
    <xf numFmtId="4" fontId="6" fillId="5" borderId="4" xfId="0" applyNumberFormat="1" applyFont="1" applyFill="1" applyBorder="1" applyAlignment="1">
      <alignment horizontal="right" vertical="center"/>
    </xf>
    <xf numFmtId="4" fontId="6" fillId="2" borderId="4" xfId="0" applyNumberFormat="1" applyFont="1" applyFill="1" applyBorder="1" applyAlignment="1">
      <alignment horizontal="right" vertical="center"/>
    </xf>
    <xf numFmtId="4" fontId="3" fillId="2" borderId="38" xfId="0" applyNumberFormat="1" applyFont="1" applyFill="1" applyBorder="1" applyAlignment="1">
      <alignment horizontal="right" vertical="center"/>
    </xf>
    <xf numFmtId="4" fontId="3" fillId="2" borderId="34" xfId="0" applyNumberFormat="1" applyFont="1" applyFill="1" applyBorder="1" applyAlignment="1">
      <alignment horizontal="right" vertical="center"/>
    </xf>
    <xf numFmtId="0" fontId="24" fillId="0" borderId="3" xfId="0" applyFont="1" applyFill="1" applyBorder="1" applyAlignment="1">
      <alignment horizontal="left" vertical="center"/>
    </xf>
    <xf numFmtId="4" fontId="6" fillId="0" borderId="3" xfId="0" applyNumberFormat="1" applyFont="1" applyFill="1" applyBorder="1" applyAlignment="1">
      <alignment horizontal="right" vertical="center"/>
    </xf>
    <xf numFmtId="0" fontId="20" fillId="0" borderId="3" xfId="0" applyFont="1" applyFill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right" vertical="center"/>
    </xf>
    <xf numFmtId="0" fontId="11" fillId="4" borderId="3" xfId="0" applyFont="1" applyFill="1" applyBorder="1" applyAlignment="1">
      <alignment horizontal="left" vertical="center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/>
    </xf>
    <xf numFmtId="4" fontId="11" fillId="3" borderId="4" xfId="0" applyNumberFormat="1" applyFont="1" applyFill="1" applyBorder="1" applyAlignment="1">
      <alignment horizontal="right" vertical="center"/>
    </xf>
    <xf numFmtId="164" fontId="6" fillId="3" borderId="13" xfId="0" applyNumberFormat="1" applyFont="1" applyFill="1" applyBorder="1" applyAlignment="1">
      <alignment horizontal="center" vertical="center"/>
    </xf>
    <xf numFmtId="3" fontId="6" fillId="2" borderId="13" xfId="0" applyNumberFormat="1" applyFont="1" applyFill="1" applyBorder="1" applyAlignment="1">
      <alignment horizontal="center" vertical="center"/>
    </xf>
    <xf numFmtId="164" fontId="6" fillId="2" borderId="13" xfId="0" applyNumberFormat="1" applyFont="1" applyFill="1" applyBorder="1" applyAlignment="1">
      <alignment horizontal="center" vertical="center"/>
    </xf>
    <xf numFmtId="164" fontId="3" fillId="2" borderId="13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right" vertical="center"/>
    </xf>
    <xf numFmtId="165" fontId="6" fillId="5" borderId="13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/>
    </xf>
    <xf numFmtId="4" fontId="11" fillId="0" borderId="4" xfId="0" applyNumberFormat="1" applyFont="1" applyFill="1" applyBorder="1" applyAlignment="1">
      <alignment horizontal="right" vertical="center"/>
    </xf>
    <xf numFmtId="4" fontId="6" fillId="4" borderId="4" xfId="0" applyNumberFormat="1" applyFont="1" applyFill="1" applyBorder="1" applyAlignment="1">
      <alignment horizontal="right" vertical="center"/>
    </xf>
    <xf numFmtId="165" fontId="6" fillId="4" borderId="13" xfId="0" applyNumberFormat="1" applyFont="1" applyFill="1" applyBorder="1" applyAlignment="1">
      <alignment horizontal="center" vertical="center"/>
    </xf>
    <xf numFmtId="165" fontId="11" fillId="0" borderId="13" xfId="0" applyNumberFormat="1" applyFont="1" applyFill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0" fontId="6" fillId="3" borderId="25" xfId="0" applyNumberFormat="1" applyFont="1" applyFill="1" applyBorder="1" applyAlignment="1" applyProtection="1">
      <alignment horizontal="center" vertical="center" wrapText="1"/>
    </xf>
    <xf numFmtId="4" fontId="6" fillId="10" borderId="3" xfId="0" applyNumberFormat="1" applyFont="1" applyFill="1" applyBorder="1" applyAlignment="1">
      <alignment horizontal="right" vertical="center"/>
    </xf>
    <xf numFmtId="164" fontId="6" fillId="10" borderId="13" xfId="0" applyNumberFormat="1" applyFont="1" applyFill="1" applyBorder="1" applyAlignment="1">
      <alignment horizontal="center" vertical="center"/>
    </xf>
    <xf numFmtId="0" fontId="11" fillId="10" borderId="3" xfId="0" applyFont="1" applyFill="1" applyBorder="1" applyAlignment="1">
      <alignment horizontal="left" vertical="center"/>
    </xf>
    <xf numFmtId="4" fontId="11" fillId="10" borderId="4" xfId="0" applyNumberFormat="1" applyFont="1" applyFill="1" applyBorder="1" applyAlignment="1">
      <alignment horizontal="right" vertical="center"/>
    </xf>
    <xf numFmtId="4" fontId="11" fillId="10" borderId="3" xfId="0" applyNumberFormat="1" applyFont="1" applyFill="1" applyBorder="1" applyAlignment="1">
      <alignment horizontal="right" vertical="center"/>
    </xf>
    <xf numFmtId="165" fontId="6" fillId="10" borderId="13" xfId="0" applyNumberFormat="1" applyFont="1" applyFill="1" applyBorder="1" applyAlignment="1">
      <alignment horizontal="center" vertical="center"/>
    </xf>
    <xf numFmtId="4" fontId="6" fillId="10" borderId="4" xfId="0" applyNumberFormat="1" applyFont="1" applyFill="1" applyBorder="1" applyAlignment="1">
      <alignment horizontal="right" vertical="center"/>
    </xf>
    <xf numFmtId="165" fontId="11" fillId="10" borderId="13" xfId="0" applyNumberFormat="1" applyFont="1" applyFill="1" applyBorder="1" applyAlignment="1">
      <alignment horizontal="center" vertical="center"/>
    </xf>
    <xf numFmtId="0" fontId="24" fillId="10" borderId="3" xfId="0" applyFont="1" applyFill="1" applyBorder="1" applyAlignment="1">
      <alignment horizontal="left" vertical="center"/>
    </xf>
    <xf numFmtId="165" fontId="6" fillId="4" borderId="20" xfId="0" applyNumberFormat="1" applyFont="1" applyFill="1" applyBorder="1" applyAlignment="1">
      <alignment horizontal="center" vertical="center"/>
    </xf>
    <xf numFmtId="4" fontId="6" fillId="4" borderId="8" xfId="0" applyNumberFormat="1" applyFont="1" applyFill="1" applyBorder="1" applyAlignment="1">
      <alignment horizontal="right" vertical="center"/>
    </xf>
    <xf numFmtId="4" fontId="6" fillId="4" borderId="19" xfId="0" applyNumberFormat="1" applyFont="1" applyFill="1" applyBorder="1" applyAlignment="1">
      <alignment horizontal="right" vertical="center"/>
    </xf>
    <xf numFmtId="4" fontId="6" fillId="2" borderId="8" xfId="0" applyNumberFormat="1" applyFont="1" applyFill="1" applyBorder="1" applyAlignment="1">
      <alignment horizontal="right" vertical="center"/>
    </xf>
    <xf numFmtId="4" fontId="6" fillId="2" borderId="40" xfId="0" applyNumberFormat="1" applyFont="1" applyFill="1" applyBorder="1" applyAlignment="1">
      <alignment horizontal="right" vertical="center"/>
    </xf>
    <xf numFmtId="4" fontId="27" fillId="3" borderId="37" xfId="0" applyNumberFormat="1" applyFont="1" applyFill="1" applyBorder="1" applyAlignment="1">
      <alignment horizontal="right" vertical="center"/>
    </xf>
    <xf numFmtId="4" fontId="27" fillId="3" borderId="22" xfId="0" applyNumberFormat="1" applyFont="1" applyFill="1" applyBorder="1" applyAlignment="1">
      <alignment horizontal="right" vertical="center"/>
    </xf>
    <xf numFmtId="165" fontId="6" fillId="0" borderId="3" xfId="0" applyNumberFormat="1" applyFont="1" applyFill="1" applyBorder="1" applyAlignment="1">
      <alignment horizontal="right"/>
    </xf>
    <xf numFmtId="0" fontId="32" fillId="0" borderId="0" xfId="0" applyFont="1" applyAlignment="1">
      <alignment horizontal="center"/>
    </xf>
    <xf numFmtId="0" fontId="11" fillId="0" borderId="0" xfId="0" applyFont="1"/>
    <xf numFmtId="0" fontId="9" fillId="0" borderId="0" xfId="0" applyFont="1"/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8" fillId="2" borderId="5" xfId="0" applyNumberFormat="1" applyFont="1" applyFill="1" applyBorder="1" applyAlignment="1" applyProtection="1">
      <alignment horizontal="left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1" fillId="0" borderId="1" xfId="0" quotePrefix="1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top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7" fillId="2" borderId="0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7" fillId="2" borderId="0" xfId="0" quotePrefix="1" applyNumberFormat="1" applyFont="1" applyFill="1" applyBorder="1" applyAlignment="1" applyProtection="1">
      <alignment horizontal="left" wrapText="1"/>
    </xf>
    <xf numFmtId="0" fontId="6" fillId="3" borderId="26" xfId="0" applyNumberFormat="1" applyFont="1" applyFill="1" applyBorder="1" applyAlignment="1" applyProtection="1">
      <alignment horizontal="center" vertical="center" wrapText="1"/>
    </xf>
    <xf numFmtId="0" fontId="6" fillId="3" borderId="27" xfId="0" applyNumberFormat="1" applyFont="1" applyFill="1" applyBorder="1" applyAlignment="1" applyProtection="1">
      <alignment horizontal="center" vertical="center" wrapText="1"/>
    </xf>
    <xf numFmtId="0" fontId="6" fillId="3" borderId="25" xfId="0" applyNumberFormat="1" applyFont="1" applyFill="1" applyBorder="1" applyAlignment="1" applyProtection="1">
      <alignment horizontal="center" vertical="center" wrapText="1"/>
    </xf>
    <xf numFmtId="0" fontId="6" fillId="3" borderId="29" xfId="0" applyNumberFormat="1" applyFont="1" applyFill="1" applyBorder="1" applyAlignment="1" applyProtection="1">
      <alignment horizontal="center" vertical="center" wrapText="1"/>
    </xf>
    <xf numFmtId="0" fontId="6" fillId="3" borderId="30" xfId="0" applyNumberFormat="1" applyFont="1" applyFill="1" applyBorder="1" applyAlignment="1" applyProtection="1">
      <alignment horizontal="center" vertical="center" wrapText="1"/>
    </xf>
    <xf numFmtId="0" fontId="6" fillId="3" borderId="24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3" borderId="28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3" fillId="2" borderId="28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6" fillId="2" borderId="28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1" fillId="0" borderId="28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1" fillId="10" borderId="28" xfId="0" applyNumberFormat="1" applyFont="1" applyFill="1" applyBorder="1" applyAlignment="1" applyProtection="1">
      <alignment horizontal="left" vertical="center" wrapText="1"/>
    </xf>
    <xf numFmtId="0" fontId="11" fillId="10" borderId="2" xfId="0" applyNumberFormat="1" applyFont="1" applyFill="1" applyBorder="1" applyAlignment="1" applyProtection="1">
      <alignment horizontal="left" vertical="center" wrapText="1"/>
    </xf>
    <xf numFmtId="0" fontId="11" fillId="10" borderId="4" xfId="0" applyNumberFormat="1" applyFont="1" applyFill="1" applyBorder="1" applyAlignment="1" applyProtection="1">
      <alignment horizontal="left" vertical="center" wrapText="1"/>
    </xf>
    <xf numFmtId="0" fontId="9" fillId="2" borderId="28" xfId="0" quotePrefix="1" applyFont="1" applyFill="1" applyBorder="1" applyAlignment="1">
      <alignment horizontal="center" vertical="center"/>
    </xf>
    <xf numFmtId="0" fontId="9" fillId="2" borderId="2" xfId="0" quotePrefix="1" applyFont="1" applyFill="1" applyBorder="1" applyAlignment="1">
      <alignment horizontal="center" vertical="center"/>
    </xf>
    <xf numFmtId="0" fontId="9" fillId="2" borderId="4" xfId="0" quotePrefix="1" applyFont="1" applyFill="1" applyBorder="1" applyAlignment="1">
      <alignment horizontal="center" vertical="center"/>
    </xf>
    <xf numFmtId="0" fontId="9" fillId="2" borderId="28" xfId="0" applyNumberFormat="1" applyFont="1" applyFill="1" applyBorder="1" applyAlignment="1">
      <alignment horizontal="center"/>
    </xf>
    <xf numFmtId="0" fontId="9" fillId="2" borderId="2" xfId="0" applyNumberFormat="1" applyFont="1" applyFill="1" applyBorder="1" applyAlignment="1">
      <alignment horizontal="center"/>
    </xf>
    <xf numFmtId="0" fontId="9" fillId="2" borderId="4" xfId="0" applyNumberFormat="1" applyFont="1" applyFill="1" applyBorder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6" fillId="5" borderId="28" xfId="0" applyNumberFormat="1" applyFont="1" applyFill="1" applyBorder="1" applyAlignment="1" applyProtection="1">
      <alignment horizontal="left" vertical="center" wrapText="1"/>
    </xf>
    <xf numFmtId="0" fontId="6" fillId="5" borderId="2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11" fillId="2" borderId="29" xfId="0" quotePrefix="1" applyFont="1" applyFill="1" applyBorder="1" applyAlignment="1">
      <alignment horizontal="center" vertical="center"/>
    </xf>
    <xf numFmtId="0" fontId="11" fillId="2" borderId="30" xfId="0" quotePrefix="1" applyFont="1" applyFill="1" applyBorder="1" applyAlignment="1">
      <alignment horizontal="center" vertical="center"/>
    </xf>
    <xf numFmtId="0" fontId="11" fillId="2" borderId="24" xfId="0" quotePrefix="1" applyFont="1" applyFill="1" applyBorder="1" applyAlignment="1">
      <alignment horizontal="center" vertical="center"/>
    </xf>
    <xf numFmtId="0" fontId="29" fillId="2" borderId="39" xfId="0" applyNumberFormat="1" applyFont="1" applyFill="1" applyBorder="1" applyAlignment="1" applyProtection="1">
      <alignment horizontal="center" vertical="center" wrapText="1"/>
    </xf>
    <xf numFmtId="0" fontId="27" fillId="3" borderId="35" xfId="0" applyNumberFormat="1" applyFont="1" applyFill="1" applyBorder="1" applyAlignment="1" applyProtection="1">
      <alignment horizontal="center" vertical="center" wrapText="1"/>
    </xf>
    <xf numFmtId="0" fontId="27" fillId="3" borderId="36" xfId="0" applyNumberFormat="1" applyFont="1" applyFill="1" applyBorder="1" applyAlignment="1" applyProtection="1">
      <alignment horizontal="center" vertical="center" wrapText="1"/>
    </xf>
    <xf numFmtId="0" fontId="27" fillId="3" borderId="37" xfId="0" applyNumberFormat="1" applyFont="1" applyFill="1" applyBorder="1" applyAlignment="1" applyProtection="1">
      <alignment horizontal="center" vertical="center" wrapText="1"/>
    </xf>
    <xf numFmtId="0" fontId="6" fillId="4" borderId="28" xfId="0" applyNumberFormat="1" applyFont="1" applyFill="1" applyBorder="1" applyAlignment="1" applyProtection="1">
      <alignment horizontal="center" vertical="center" wrapText="1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11" fillId="2" borderId="28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0" fontId="11" fillId="2" borderId="4" xfId="0" applyNumberFormat="1" applyFont="1" applyFill="1" applyBorder="1" applyAlignment="1">
      <alignment horizontal="center" vertical="center"/>
    </xf>
    <xf numFmtId="0" fontId="6" fillId="10" borderId="28" xfId="0" applyNumberFormat="1" applyFont="1" applyFill="1" applyBorder="1" applyAlignment="1" applyProtection="1">
      <alignment horizontal="left" vertical="center" wrapText="1"/>
    </xf>
    <xf numFmtId="0" fontId="6" fillId="10" borderId="2" xfId="0" applyNumberFormat="1" applyFont="1" applyFill="1" applyBorder="1" applyAlignment="1" applyProtection="1">
      <alignment horizontal="left" vertical="center" wrapText="1"/>
    </xf>
    <xf numFmtId="0" fontId="6" fillId="10" borderId="4" xfId="0" applyNumberFormat="1" applyFont="1" applyFill="1" applyBorder="1" applyAlignment="1" applyProtection="1">
      <alignment horizontal="left" vertical="center" wrapText="1"/>
    </xf>
    <xf numFmtId="0" fontId="6" fillId="0" borderId="28" xfId="0" applyNumberFormat="1" applyFont="1" applyFill="1" applyBorder="1" applyAlignment="1" applyProtection="1">
      <alignment horizontal="center" vertical="center" wrapText="1"/>
    </xf>
    <xf numFmtId="0" fontId="11" fillId="3" borderId="28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 wrapText="1"/>
    </xf>
    <xf numFmtId="0" fontId="11" fillId="3" borderId="4" xfId="0" applyNumberFormat="1" applyFont="1" applyFill="1" applyBorder="1" applyAlignment="1" applyProtection="1">
      <alignment horizontal="center" vertical="center" wrapText="1"/>
    </xf>
    <xf numFmtId="0" fontId="11" fillId="4" borderId="28" xfId="0" applyNumberFormat="1" applyFont="1" applyFill="1" applyBorder="1" applyAlignment="1" applyProtection="1">
      <alignment horizontal="left" vertical="center" wrapText="1"/>
    </xf>
    <xf numFmtId="0" fontId="11" fillId="4" borderId="2" xfId="0" applyNumberFormat="1" applyFont="1" applyFill="1" applyBorder="1" applyAlignment="1" applyProtection="1">
      <alignment horizontal="left" vertical="center" wrapText="1"/>
    </xf>
    <xf numFmtId="0" fontId="11" fillId="4" borderId="4" xfId="0" applyNumberFormat="1" applyFont="1" applyFill="1" applyBorder="1" applyAlignment="1" applyProtection="1">
      <alignment horizontal="left" vertical="center" wrapText="1"/>
    </xf>
    <xf numFmtId="0" fontId="3" fillId="2" borderId="28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9" borderId="28" xfId="0" applyNumberFormat="1" applyFont="1" applyFill="1" applyBorder="1" applyAlignment="1" applyProtection="1">
      <alignment horizontal="center" vertical="center" wrapText="1"/>
    </xf>
    <xf numFmtId="0" fontId="6" fillId="9" borderId="2" xfId="0" applyNumberFormat="1" applyFont="1" applyFill="1" applyBorder="1" applyAlignment="1" applyProtection="1">
      <alignment horizontal="center" vertical="center" wrapText="1"/>
    </xf>
    <xf numFmtId="0" fontId="6" fillId="9" borderId="4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9" fillId="0" borderId="0" xfId="0" applyFont="1" applyAlignment="1">
      <alignment horizontal="center"/>
    </xf>
    <xf numFmtId="0" fontId="14" fillId="3" borderId="28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0" fontId="11" fillId="2" borderId="28" xfId="0" applyNumberFormat="1" applyFont="1" applyFill="1" applyBorder="1" applyAlignment="1" applyProtection="1">
      <alignment horizontal="center" vertical="center" wrapText="1"/>
    </xf>
    <xf numFmtId="0" fontId="11" fillId="2" borderId="2" xfId="0" applyNumberFormat="1" applyFont="1" applyFill="1" applyBorder="1" applyAlignment="1" applyProtection="1">
      <alignment horizontal="center" vertical="center" wrapText="1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3" fillId="0" borderId="28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2" fillId="0" borderId="0" xfId="0" applyFont="1" applyAlignment="1">
      <alignment horizontal="center"/>
    </xf>
    <xf numFmtId="0" fontId="9" fillId="2" borderId="3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4" fontId="11" fillId="2" borderId="4" xfId="0" applyNumberFormat="1" applyFont="1" applyFill="1" applyBorder="1" applyAlignment="1">
      <alignment horizontal="right" vertical="center"/>
    </xf>
    <xf numFmtId="165" fontId="11" fillId="2" borderId="13" xfId="0" applyNumberFormat="1" applyFont="1" applyFill="1" applyBorder="1" applyAlignment="1">
      <alignment horizontal="center" vertical="center"/>
    </xf>
    <xf numFmtId="0" fontId="9" fillId="2" borderId="28" xfId="0" applyNumberFormat="1" applyFont="1" applyFill="1" applyBorder="1" applyAlignment="1" applyProtection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4" fontId="9" fillId="2" borderId="4" xfId="0" applyNumberFormat="1" applyFont="1" applyFill="1" applyBorder="1" applyAlignment="1">
      <alignment horizontal="right" vertical="center"/>
    </xf>
    <xf numFmtId="4" fontId="9" fillId="2" borderId="3" xfId="0" applyNumberFormat="1" applyFont="1" applyFill="1" applyBorder="1" applyAlignment="1">
      <alignment horizontal="right" vertical="center"/>
    </xf>
    <xf numFmtId="3" fontId="9" fillId="2" borderId="13" xfId="0" applyNumberFormat="1" applyFont="1" applyFill="1" applyBorder="1" applyAlignment="1">
      <alignment horizontal="left" vertical="center"/>
    </xf>
  </cellXfs>
  <cellStyles count="1">
    <cellStyle name="Obično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35"/>
  <sheetViews>
    <sheetView workbookViewId="0">
      <selection activeCell="M27" sqref="M27"/>
    </sheetView>
  </sheetViews>
  <sheetFormatPr defaultRowHeight="15"/>
  <cols>
    <col min="6" max="9" width="25.28515625" customWidth="1"/>
    <col min="10" max="11" width="15.7109375" customWidth="1"/>
  </cols>
  <sheetData>
    <row r="1" spans="2:11" ht="42" customHeight="1">
      <c r="B1" s="362" t="s">
        <v>197</v>
      </c>
      <c r="C1" s="362"/>
      <c r="D1" s="362"/>
      <c r="E1" s="362"/>
      <c r="F1" s="362"/>
      <c r="G1" s="362"/>
      <c r="H1" s="362"/>
      <c r="I1" s="362"/>
      <c r="J1" s="362"/>
      <c r="K1" s="362"/>
    </row>
    <row r="2" spans="2:11" ht="18" customHeight="1">
      <c r="B2" s="36"/>
      <c r="C2" s="36"/>
      <c r="D2" s="36"/>
      <c r="E2" s="36"/>
      <c r="F2" s="36"/>
      <c r="G2" s="36"/>
      <c r="H2" s="36"/>
      <c r="I2" s="36"/>
      <c r="J2" s="36"/>
      <c r="K2" s="37"/>
    </row>
    <row r="3" spans="2:11" ht="15.75" customHeight="1">
      <c r="B3" s="362" t="s">
        <v>11</v>
      </c>
      <c r="C3" s="362"/>
      <c r="D3" s="362"/>
      <c r="E3" s="362"/>
      <c r="F3" s="362"/>
      <c r="G3" s="362"/>
      <c r="H3" s="362"/>
      <c r="I3" s="362"/>
      <c r="J3" s="362"/>
      <c r="K3" s="362"/>
    </row>
    <row r="4" spans="2:11" ht="36" customHeight="1">
      <c r="B4" s="382"/>
      <c r="C4" s="382"/>
      <c r="D4" s="382"/>
      <c r="E4" s="36"/>
      <c r="F4" s="36"/>
      <c r="G4" s="36"/>
      <c r="H4" s="36"/>
      <c r="I4" s="38"/>
      <c r="J4" s="38"/>
      <c r="K4" s="37"/>
    </row>
    <row r="5" spans="2:11" ht="18" customHeight="1">
      <c r="B5" s="362" t="s">
        <v>44</v>
      </c>
      <c r="C5" s="362"/>
      <c r="D5" s="362"/>
      <c r="E5" s="362"/>
      <c r="F5" s="362"/>
      <c r="G5" s="362"/>
      <c r="H5" s="362"/>
      <c r="I5" s="362"/>
      <c r="J5" s="362"/>
      <c r="K5" s="362"/>
    </row>
    <row r="6" spans="2:11" ht="18" customHeight="1">
      <c r="B6" s="39"/>
      <c r="C6" s="40"/>
      <c r="D6" s="40"/>
      <c r="E6" s="40"/>
      <c r="F6" s="40"/>
      <c r="G6" s="40"/>
      <c r="H6" s="40"/>
      <c r="I6" s="40"/>
      <c r="J6" s="40"/>
      <c r="K6" s="37"/>
    </row>
    <row r="7" spans="2:11">
      <c r="B7" s="375" t="s">
        <v>45</v>
      </c>
      <c r="C7" s="375"/>
      <c r="D7" s="375"/>
      <c r="E7" s="375"/>
      <c r="F7" s="375"/>
      <c r="G7" s="41"/>
      <c r="H7" s="41"/>
      <c r="I7" s="41"/>
      <c r="J7" s="42"/>
      <c r="K7" s="37"/>
    </row>
    <row r="8" spans="2:11" ht="25.5">
      <c r="B8" s="376" t="s">
        <v>6</v>
      </c>
      <c r="C8" s="377"/>
      <c r="D8" s="377"/>
      <c r="E8" s="377"/>
      <c r="F8" s="378"/>
      <c r="G8" s="21" t="s">
        <v>55</v>
      </c>
      <c r="H8" s="1" t="s">
        <v>198</v>
      </c>
      <c r="I8" s="21" t="s">
        <v>199</v>
      </c>
      <c r="J8" s="1" t="s">
        <v>15</v>
      </c>
      <c r="K8" s="1" t="s">
        <v>36</v>
      </c>
    </row>
    <row r="9" spans="2:11" s="24" customFormat="1" ht="11.25">
      <c r="B9" s="369">
        <v>1</v>
      </c>
      <c r="C9" s="369"/>
      <c r="D9" s="369"/>
      <c r="E9" s="369"/>
      <c r="F9" s="370"/>
      <c r="G9" s="23">
        <v>2</v>
      </c>
      <c r="H9" s="22">
        <v>3</v>
      </c>
      <c r="I9" s="22">
        <v>5</v>
      </c>
      <c r="J9" s="22" t="s">
        <v>17</v>
      </c>
      <c r="K9" s="22" t="s">
        <v>18</v>
      </c>
    </row>
    <row r="10" spans="2:11">
      <c r="B10" s="371" t="s">
        <v>0</v>
      </c>
      <c r="C10" s="372"/>
      <c r="D10" s="372"/>
      <c r="E10" s="372"/>
      <c r="F10" s="373"/>
      <c r="G10" s="49">
        <f>SUM(G11:G12)</f>
        <v>213692.08</v>
      </c>
      <c r="H10" s="49">
        <f t="shared" ref="H10:I10" si="0">SUM(H11:H12)</f>
        <v>290486</v>
      </c>
      <c r="I10" s="49">
        <f t="shared" si="0"/>
        <v>259109.02</v>
      </c>
      <c r="J10" s="358">
        <f t="shared" ref="J10:J15" si="1">I10/G10*100</f>
        <v>121.25345029165331</v>
      </c>
      <c r="K10" s="358">
        <f>I10/H10*100</f>
        <v>89.1984536259923</v>
      </c>
    </row>
    <row r="11" spans="2:11">
      <c r="B11" s="374" t="s">
        <v>37</v>
      </c>
      <c r="C11" s="365"/>
      <c r="D11" s="365"/>
      <c r="E11" s="365"/>
      <c r="F11" s="367"/>
      <c r="G11" s="50">
        <v>213692.08</v>
      </c>
      <c r="H11" s="50">
        <v>290486</v>
      </c>
      <c r="I11" s="50">
        <v>259109.02</v>
      </c>
      <c r="J11" s="358">
        <f t="shared" si="1"/>
        <v>121.25345029165331</v>
      </c>
      <c r="K11" s="358">
        <f t="shared" ref="K11:K15" si="2">I11/H11*100</f>
        <v>89.1984536259923</v>
      </c>
    </row>
    <row r="12" spans="2:11">
      <c r="B12" s="379" t="s">
        <v>42</v>
      </c>
      <c r="C12" s="367"/>
      <c r="D12" s="367"/>
      <c r="E12" s="367"/>
      <c r="F12" s="367"/>
      <c r="G12" s="50">
        <v>0</v>
      </c>
      <c r="H12" s="50">
        <v>0</v>
      </c>
      <c r="I12" s="50">
        <v>0</v>
      </c>
      <c r="J12" s="358" t="e">
        <f t="shared" si="1"/>
        <v>#DIV/0!</v>
      </c>
      <c r="K12" s="358" t="e">
        <f t="shared" si="2"/>
        <v>#DIV/0!</v>
      </c>
    </row>
    <row r="13" spans="2:11">
      <c r="B13" s="17" t="s">
        <v>1</v>
      </c>
      <c r="C13" s="30"/>
      <c r="D13" s="30"/>
      <c r="E13" s="30"/>
      <c r="F13" s="30"/>
      <c r="G13" s="49">
        <f>SUM(G14:G15)</f>
        <v>212485.77</v>
      </c>
      <c r="H13" s="49">
        <f t="shared" ref="H13:I13" si="3">SUM(H14:H15)</f>
        <v>310006</v>
      </c>
      <c r="I13" s="49">
        <f t="shared" si="3"/>
        <v>262234.17</v>
      </c>
      <c r="J13" s="358">
        <f t="shared" si="1"/>
        <v>123.41257958121147</v>
      </c>
      <c r="K13" s="358">
        <f t="shared" si="2"/>
        <v>84.590030515538402</v>
      </c>
    </row>
    <row r="14" spans="2:11">
      <c r="B14" s="364" t="s">
        <v>38</v>
      </c>
      <c r="C14" s="365"/>
      <c r="D14" s="365"/>
      <c r="E14" s="365"/>
      <c r="F14" s="365"/>
      <c r="G14" s="50">
        <v>167905.75</v>
      </c>
      <c r="H14" s="50">
        <v>230268</v>
      </c>
      <c r="I14" s="50">
        <v>210548.58</v>
      </c>
      <c r="J14" s="358">
        <f t="shared" si="1"/>
        <v>125.39688485951194</v>
      </c>
      <c r="K14" s="358">
        <f t="shared" si="2"/>
        <v>91.43631768200531</v>
      </c>
    </row>
    <row r="15" spans="2:11">
      <c r="B15" s="366" t="s">
        <v>39</v>
      </c>
      <c r="C15" s="367"/>
      <c r="D15" s="367"/>
      <c r="E15" s="367"/>
      <c r="F15" s="367"/>
      <c r="G15" s="48">
        <v>44580.02</v>
      </c>
      <c r="H15" s="48">
        <v>79738</v>
      </c>
      <c r="I15" s="48">
        <v>51685.59</v>
      </c>
      <c r="J15" s="358">
        <f t="shared" si="1"/>
        <v>115.9389116469665</v>
      </c>
      <c r="K15" s="358">
        <f t="shared" si="2"/>
        <v>64.819270611251838</v>
      </c>
    </row>
    <row r="16" spans="2:11">
      <c r="B16" s="381" t="s">
        <v>46</v>
      </c>
      <c r="C16" s="372"/>
      <c r="D16" s="372"/>
      <c r="E16" s="372"/>
      <c r="F16" s="372"/>
      <c r="G16" s="49">
        <f>G10-G13</f>
        <v>1206.3099999999977</v>
      </c>
      <c r="H16" s="49">
        <f t="shared" ref="H16:I16" si="4">H10-H13</f>
        <v>-19520</v>
      </c>
      <c r="I16" s="49">
        <f t="shared" si="4"/>
        <v>-3125.1499999999942</v>
      </c>
      <c r="J16" s="16"/>
      <c r="K16" s="14"/>
    </row>
    <row r="17" spans="1:42" ht="18">
      <c r="B17" s="36"/>
      <c r="C17" s="43"/>
      <c r="D17" s="43"/>
      <c r="E17" s="43"/>
      <c r="F17" s="43"/>
      <c r="G17" s="43"/>
      <c r="H17" s="43"/>
      <c r="I17" s="44"/>
      <c r="J17" s="44"/>
      <c r="K17" s="44"/>
    </row>
    <row r="18" spans="1:42" ht="18" customHeight="1">
      <c r="B18" s="375" t="s">
        <v>47</v>
      </c>
      <c r="C18" s="375"/>
      <c r="D18" s="375"/>
      <c r="E18" s="375"/>
      <c r="F18" s="375"/>
      <c r="G18" s="43"/>
      <c r="H18" s="43"/>
      <c r="I18" s="44"/>
      <c r="J18" s="44"/>
      <c r="K18" s="44"/>
    </row>
    <row r="19" spans="1:42" ht="25.5">
      <c r="B19" s="376" t="s">
        <v>6</v>
      </c>
      <c r="C19" s="377"/>
      <c r="D19" s="377"/>
      <c r="E19" s="377"/>
      <c r="F19" s="378"/>
      <c r="G19" s="21" t="s">
        <v>55</v>
      </c>
      <c r="H19" s="1" t="s">
        <v>198</v>
      </c>
      <c r="I19" s="21" t="s">
        <v>199</v>
      </c>
      <c r="J19" s="1" t="s">
        <v>15</v>
      </c>
      <c r="K19" s="1" t="s">
        <v>36</v>
      </c>
    </row>
    <row r="20" spans="1:42" s="24" customFormat="1">
      <c r="B20" s="369">
        <v>1</v>
      </c>
      <c r="C20" s="369"/>
      <c r="D20" s="369"/>
      <c r="E20" s="369"/>
      <c r="F20" s="370"/>
      <c r="G20" s="23">
        <v>2</v>
      </c>
      <c r="H20" s="22">
        <v>3</v>
      </c>
      <c r="I20" s="22">
        <v>5</v>
      </c>
      <c r="J20" s="22" t="s">
        <v>17</v>
      </c>
      <c r="K20" s="22" t="s">
        <v>18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</row>
    <row r="21" spans="1:42" ht="15.75" customHeight="1">
      <c r="A21" s="24"/>
      <c r="B21" s="374" t="s">
        <v>40</v>
      </c>
      <c r="C21" s="386"/>
      <c r="D21" s="386"/>
      <c r="E21" s="386"/>
      <c r="F21" s="387"/>
      <c r="G21" s="48">
        <v>0</v>
      </c>
      <c r="H21" s="48">
        <v>0</v>
      </c>
      <c r="I21" s="48">
        <v>0</v>
      </c>
      <c r="J21" s="16" t="e">
        <f>I21/G21*100</f>
        <v>#DIV/0!</v>
      </c>
      <c r="K21" s="16" t="e">
        <f>J21/H21*100</f>
        <v>#DIV/0!</v>
      </c>
    </row>
    <row r="22" spans="1:42">
      <c r="A22" s="24"/>
      <c r="B22" s="374" t="s">
        <v>41</v>
      </c>
      <c r="C22" s="365"/>
      <c r="D22" s="365"/>
      <c r="E22" s="365"/>
      <c r="F22" s="365"/>
      <c r="G22" s="48">
        <v>0</v>
      </c>
      <c r="H22" s="48">
        <v>0</v>
      </c>
      <c r="I22" s="48">
        <v>0</v>
      </c>
      <c r="J22" s="16" t="e">
        <f>I22/G22*100</f>
        <v>#DIV/0!</v>
      </c>
      <c r="K22" s="16" t="e">
        <f>J22/H22*100</f>
        <v>#DIV/0!</v>
      </c>
    </row>
    <row r="23" spans="1:42" s="31" customFormat="1" ht="15" customHeight="1">
      <c r="A23" s="24"/>
      <c r="B23" s="383" t="s">
        <v>43</v>
      </c>
      <c r="C23" s="384"/>
      <c r="D23" s="384"/>
      <c r="E23" s="384"/>
      <c r="F23" s="385"/>
      <c r="G23" s="49">
        <f>G21-G22</f>
        <v>0</v>
      </c>
      <c r="H23" s="49">
        <f t="shared" ref="H23:I23" si="5">H21-H22</f>
        <v>0</v>
      </c>
      <c r="I23" s="49">
        <f t="shared" si="5"/>
        <v>0</v>
      </c>
      <c r="J23" s="15"/>
      <c r="K23" s="15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s="31" customFormat="1" ht="15" customHeight="1">
      <c r="A24" s="24"/>
      <c r="B24" s="383" t="s">
        <v>48</v>
      </c>
      <c r="C24" s="384"/>
      <c r="D24" s="384"/>
      <c r="E24" s="384"/>
      <c r="F24" s="385"/>
      <c r="G24" s="49">
        <v>18313.25</v>
      </c>
      <c r="H24" s="49">
        <v>19520</v>
      </c>
      <c r="I24" s="49">
        <v>19519.560000000001</v>
      </c>
      <c r="J24" s="15"/>
      <c r="K24" s="15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</row>
    <row r="25" spans="1:42">
      <c r="A25" s="24"/>
      <c r="B25" s="381" t="s">
        <v>49</v>
      </c>
      <c r="C25" s="372"/>
      <c r="D25" s="372"/>
      <c r="E25" s="372"/>
      <c r="F25" s="372"/>
      <c r="G25" s="49">
        <f>G16+G24</f>
        <v>19519.559999999998</v>
      </c>
      <c r="H25" s="49">
        <v>0</v>
      </c>
      <c r="I25" s="49">
        <f>I16+I24</f>
        <v>16394.410000000007</v>
      </c>
      <c r="J25" s="15"/>
      <c r="K25" s="15"/>
    </row>
    <row r="26" spans="1:42" ht="15.75">
      <c r="B26" s="45"/>
      <c r="C26" s="46"/>
      <c r="D26" s="46"/>
      <c r="E26" s="46"/>
      <c r="F26" s="46"/>
      <c r="G26" s="47"/>
      <c r="H26" s="47"/>
      <c r="I26" s="47"/>
      <c r="J26" s="47"/>
      <c r="K26" s="37"/>
    </row>
    <row r="27" spans="1:42" ht="15.75">
      <c r="B27" s="388" t="s">
        <v>54</v>
      </c>
      <c r="C27" s="388"/>
      <c r="D27" s="388"/>
      <c r="E27" s="388"/>
      <c r="F27" s="388"/>
      <c r="G27" s="388"/>
      <c r="H27" s="388"/>
      <c r="I27" s="388"/>
      <c r="J27" s="388"/>
      <c r="K27" s="388"/>
    </row>
    <row r="28" spans="1:42" ht="15.75">
      <c r="B28" s="10"/>
      <c r="C28" s="11"/>
      <c r="D28" s="11"/>
      <c r="E28" s="11"/>
      <c r="F28" s="11"/>
      <c r="G28" s="12"/>
      <c r="H28" s="12"/>
      <c r="I28" s="12"/>
      <c r="J28" s="12"/>
    </row>
    <row r="29" spans="1:42" ht="15" customHeight="1">
      <c r="B29" s="368"/>
      <c r="C29" s="368"/>
      <c r="D29" s="368"/>
      <c r="E29" s="368"/>
      <c r="F29" s="368"/>
      <c r="G29" s="368"/>
      <c r="H29" s="368"/>
      <c r="I29" s="368"/>
      <c r="J29" s="368"/>
      <c r="K29" s="368"/>
    </row>
    <row r="30" spans="1:42">
      <c r="B30" s="29"/>
      <c r="C30" s="29"/>
      <c r="D30" s="29"/>
      <c r="E30" s="29"/>
      <c r="F30" s="29"/>
      <c r="G30" s="29"/>
      <c r="H30" s="29"/>
      <c r="I30" s="29"/>
      <c r="J30" s="29"/>
    </row>
    <row r="31" spans="1:42" ht="15" customHeight="1">
      <c r="B31" s="368" t="s">
        <v>50</v>
      </c>
      <c r="C31" s="368"/>
      <c r="D31" s="368"/>
      <c r="E31" s="368"/>
      <c r="F31" s="368"/>
      <c r="G31" s="368"/>
      <c r="H31" s="368"/>
      <c r="I31" s="368"/>
      <c r="J31" s="368"/>
      <c r="K31" s="368"/>
    </row>
    <row r="32" spans="1:42" ht="36.75" customHeight="1">
      <c r="B32" s="368"/>
      <c r="C32" s="368"/>
      <c r="D32" s="368"/>
      <c r="E32" s="368"/>
      <c r="F32" s="368"/>
      <c r="G32" s="368"/>
      <c r="H32" s="368"/>
      <c r="I32" s="368"/>
      <c r="J32" s="368"/>
      <c r="K32" s="368"/>
    </row>
    <row r="33" spans="2:11">
      <c r="B33" s="363"/>
      <c r="C33" s="363"/>
      <c r="D33" s="363"/>
      <c r="E33" s="363"/>
      <c r="F33" s="363"/>
      <c r="G33" s="363"/>
      <c r="H33" s="363"/>
      <c r="I33" s="363"/>
      <c r="J33" s="363"/>
    </row>
    <row r="34" spans="2:11" ht="15" customHeight="1">
      <c r="B34" s="380" t="s">
        <v>56</v>
      </c>
      <c r="C34" s="380"/>
      <c r="D34" s="380"/>
      <c r="E34" s="380"/>
      <c r="F34" s="380"/>
      <c r="G34" s="380"/>
      <c r="H34" s="380"/>
      <c r="I34" s="380"/>
      <c r="J34" s="380"/>
      <c r="K34" s="380"/>
    </row>
    <row r="35" spans="2:11">
      <c r="B35" s="380"/>
      <c r="C35" s="380"/>
      <c r="D35" s="380"/>
      <c r="E35" s="380"/>
      <c r="F35" s="380"/>
      <c r="G35" s="380"/>
      <c r="H35" s="380"/>
      <c r="I35" s="380"/>
      <c r="J35" s="380"/>
      <c r="K35" s="380"/>
    </row>
  </sheetData>
  <mergeCells count="27">
    <mergeCell ref="B34:K35"/>
    <mergeCell ref="B16:F16"/>
    <mergeCell ref="B25:F25"/>
    <mergeCell ref="B4:D4"/>
    <mergeCell ref="B24:F24"/>
    <mergeCell ref="B19:F19"/>
    <mergeCell ref="B20:F20"/>
    <mergeCell ref="B22:F22"/>
    <mergeCell ref="B23:F23"/>
    <mergeCell ref="B21:F21"/>
    <mergeCell ref="B27:K27"/>
    <mergeCell ref="B1:K1"/>
    <mergeCell ref="B3:K3"/>
    <mergeCell ref="B5:K5"/>
    <mergeCell ref="B33:F33"/>
    <mergeCell ref="G33:J33"/>
    <mergeCell ref="B14:F14"/>
    <mergeCell ref="B15:F15"/>
    <mergeCell ref="B29:K29"/>
    <mergeCell ref="B31:K32"/>
    <mergeCell ref="B9:F9"/>
    <mergeCell ref="B10:F10"/>
    <mergeCell ref="B11:F11"/>
    <mergeCell ref="B7:F7"/>
    <mergeCell ref="B8:F8"/>
    <mergeCell ref="B12:F12"/>
    <mergeCell ref="B18:F18"/>
  </mergeCells>
  <pageMargins left="0.7" right="0.7" top="0.75" bottom="0.75" header="0.3" footer="0.3"/>
  <pageSetup paperSize="9" scale="6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100"/>
  <sheetViews>
    <sheetView topLeftCell="A25" workbookViewId="0">
      <selection activeCell="J107" sqref="J107"/>
    </sheetView>
  </sheetViews>
  <sheetFormatPr defaultRowHeight="15"/>
  <cols>
    <col min="2" max="2" width="7.42578125" bestFit="1" customWidth="1"/>
    <col min="3" max="3" width="8.42578125" style="28" bestFit="1" customWidth="1"/>
    <col min="4" max="4" width="5.42578125" style="60" bestFit="1" customWidth="1"/>
    <col min="5" max="5" width="7.5703125" customWidth="1"/>
    <col min="6" max="6" width="47" customWidth="1"/>
    <col min="7" max="7" width="25.28515625" style="106" customWidth="1"/>
    <col min="8" max="9" width="25.28515625" customWidth="1"/>
    <col min="10" max="11" width="15.7109375" customWidth="1"/>
  </cols>
  <sheetData>
    <row r="1" spans="2:11" ht="18" customHeight="1">
      <c r="B1" s="2"/>
      <c r="C1" s="13"/>
      <c r="D1" s="56"/>
      <c r="E1" s="13"/>
      <c r="F1" s="2"/>
      <c r="G1" s="97"/>
      <c r="H1" s="2"/>
      <c r="I1" s="2"/>
      <c r="J1" s="2"/>
    </row>
    <row r="2" spans="2:11" ht="15.75" customHeight="1">
      <c r="B2" s="395" t="s">
        <v>11</v>
      </c>
      <c r="C2" s="395"/>
      <c r="D2" s="395"/>
      <c r="E2" s="395"/>
      <c r="F2" s="395"/>
      <c r="G2" s="395"/>
      <c r="H2" s="395"/>
      <c r="I2" s="395"/>
      <c r="J2" s="395"/>
      <c r="K2" s="395"/>
    </row>
    <row r="3" spans="2:11" ht="18.75">
      <c r="B3" s="2"/>
      <c r="C3" s="13"/>
      <c r="D3" s="56"/>
      <c r="E3" s="13"/>
      <c r="F3" s="2"/>
      <c r="G3" s="97"/>
      <c r="H3" s="2"/>
      <c r="I3" s="3"/>
      <c r="J3" s="3"/>
    </row>
    <row r="4" spans="2:11" ht="18" customHeight="1">
      <c r="B4" s="395" t="s">
        <v>51</v>
      </c>
      <c r="C4" s="395"/>
      <c r="D4" s="395"/>
      <c r="E4" s="395"/>
      <c r="F4" s="395"/>
      <c r="G4" s="395"/>
      <c r="H4" s="395"/>
      <c r="I4" s="395"/>
      <c r="J4" s="395"/>
      <c r="K4" s="395"/>
    </row>
    <row r="5" spans="2:11" ht="18.75">
      <c r="B5" s="2"/>
      <c r="C5" s="13"/>
      <c r="D5" s="56"/>
      <c r="E5" s="13"/>
      <c r="F5" s="2"/>
      <c r="G5" s="97"/>
      <c r="H5" s="2"/>
      <c r="I5" s="3"/>
      <c r="J5" s="3"/>
    </row>
    <row r="6" spans="2:11" ht="15.75" customHeight="1">
      <c r="B6" s="395" t="s">
        <v>16</v>
      </c>
      <c r="C6" s="395"/>
      <c r="D6" s="395"/>
      <c r="E6" s="395"/>
      <c r="F6" s="395"/>
      <c r="G6" s="395"/>
      <c r="H6" s="395"/>
      <c r="I6" s="395"/>
      <c r="J6" s="395"/>
      <c r="K6" s="395"/>
    </row>
    <row r="7" spans="2:11" ht="19.5" thickBot="1">
      <c r="B7" s="2"/>
      <c r="C7" s="13"/>
      <c r="D7" s="56"/>
      <c r="E7" s="13"/>
      <c r="F7" s="2"/>
      <c r="G7" s="97"/>
      <c r="H7" s="2"/>
      <c r="I7" s="3"/>
      <c r="J7" s="3"/>
    </row>
    <row r="8" spans="2:11" ht="25.5">
      <c r="B8" s="389" t="s">
        <v>6</v>
      </c>
      <c r="C8" s="390"/>
      <c r="D8" s="390"/>
      <c r="E8" s="390"/>
      <c r="F8" s="391"/>
      <c r="G8" s="142" t="s">
        <v>55</v>
      </c>
      <c r="H8" s="115" t="s">
        <v>198</v>
      </c>
      <c r="I8" s="115" t="s">
        <v>199</v>
      </c>
      <c r="J8" s="115" t="s">
        <v>15</v>
      </c>
      <c r="K8" s="116" t="s">
        <v>36</v>
      </c>
    </row>
    <row r="9" spans="2:11" ht="16.5" customHeight="1" thickBot="1">
      <c r="B9" s="392">
        <v>1</v>
      </c>
      <c r="C9" s="393"/>
      <c r="D9" s="393"/>
      <c r="E9" s="393"/>
      <c r="F9" s="394"/>
      <c r="G9" s="154">
        <v>2</v>
      </c>
      <c r="H9" s="135">
        <v>3</v>
      </c>
      <c r="I9" s="135">
        <v>4</v>
      </c>
      <c r="J9" s="135" t="s">
        <v>167</v>
      </c>
      <c r="K9" s="136" t="s">
        <v>168</v>
      </c>
    </row>
    <row r="10" spans="2:11" s="28" customFormat="1" ht="15.75" thickBot="1">
      <c r="B10" s="132"/>
      <c r="C10" s="155"/>
      <c r="D10" s="156"/>
      <c r="E10" s="155"/>
      <c r="F10" s="155" t="s">
        <v>19</v>
      </c>
      <c r="G10" s="133">
        <f>G11</f>
        <v>213692.08</v>
      </c>
      <c r="H10" s="133">
        <f>H11</f>
        <v>290486</v>
      </c>
      <c r="I10" s="133">
        <f>I11</f>
        <v>259109.02000000002</v>
      </c>
      <c r="J10" s="274">
        <f>I10/G10*100</f>
        <v>121.25345029165331</v>
      </c>
      <c r="K10" s="275">
        <f>I10/H10*100</f>
        <v>89.198453625992315</v>
      </c>
    </row>
    <row r="11" spans="2:11" s="28" customFormat="1" ht="15.75" customHeight="1" thickBot="1">
      <c r="B11" s="165">
        <v>6</v>
      </c>
      <c r="C11" s="166"/>
      <c r="D11" s="167"/>
      <c r="E11" s="166"/>
      <c r="F11" s="166" t="s">
        <v>2</v>
      </c>
      <c r="G11" s="168">
        <f>G12+G19+G23+G26+G30</f>
        <v>213692.08</v>
      </c>
      <c r="H11" s="168">
        <f>H12+H19+H23+H26+H30</f>
        <v>290486</v>
      </c>
      <c r="I11" s="168">
        <f t="shared" ref="I11" si="0">I12+I19+I23+I26+I30</f>
        <v>259109.02000000002</v>
      </c>
      <c r="J11" s="276">
        <f>I11/G11*100</f>
        <v>121.25345029165331</v>
      </c>
      <c r="K11" s="275">
        <f t="shared" ref="K11:K12" si="1">I11/H11*100</f>
        <v>89.198453625992315</v>
      </c>
    </row>
    <row r="12" spans="2:11" s="28" customFormat="1" ht="26.25" thickBot="1">
      <c r="B12" s="143"/>
      <c r="C12" s="72">
        <v>63</v>
      </c>
      <c r="D12" s="73"/>
      <c r="E12" s="71"/>
      <c r="F12" s="71" t="s">
        <v>20</v>
      </c>
      <c r="G12" s="74">
        <f>G16+G13</f>
        <v>47331.94</v>
      </c>
      <c r="H12" s="74">
        <v>78193</v>
      </c>
      <c r="I12" s="74">
        <f t="shared" ref="I12" si="2">I16+I13</f>
        <v>55945</v>
      </c>
      <c r="J12" s="277">
        <f>I12/G12*100</f>
        <v>118.19714129613111</v>
      </c>
      <c r="K12" s="275">
        <f t="shared" si="1"/>
        <v>71.54732520813883</v>
      </c>
    </row>
    <row r="13" spans="2:11" s="28" customFormat="1">
      <c r="B13" s="143"/>
      <c r="C13" s="72"/>
      <c r="D13" s="251">
        <v>631</v>
      </c>
      <c r="E13" s="76"/>
      <c r="F13" s="71" t="s">
        <v>154</v>
      </c>
      <c r="G13" s="74">
        <f>G14+G15</f>
        <v>0</v>
      </c>
      <c r="H13" s="74"/>
      <c r="I13" s="74">
        <f t="shared" ref="I13" si="3">I14+I15</f>
        <v>0</v>
      </c>
      <c r="J13" s="277"/>
      <c r="K13" s="278"/>
    </row>
    <row r="14" spans="2:11" s="255" customFormat="1">
      <c r="B14" s="252"/>
      <c r="C14" s="253"/>
      <c r="D14" s="254"/>
      <c r="E14" s="260">
        <v>6311</v>
      </c>
      <c r="F14" s="256" t="s">
        <v>155</v>
      </c>
      <c r="G14" s="257">
        <v>0</v>
      </c>
      <c r="H14" s="258"/>
      <c r="I14" s="259">
        <v>0</v>
      </c>
      <c r="J14" s="279"/>
      <c r="K14" s="280"/>
    </row>
    <row r="15" spans="2:11" s="255" customFormat="1">
      <c r="B15" s="252"/>
      <c r="C15" s="253"/>
      <c r="D15" s="254"/>
      <c r="E15" s="260">
        <v>6312</v>
      </c>
      <c r="F15" s="256" t="s">
        <v>156</v>
      </c>
      <c r="G15" s="257">
        <v>0</v>
      </c>
      <c r="H15" s="258"/>
      <c r="I15" s="259">
        <v>0</v>
      </c>
      <c r="J15" s="279"/>
      <c r="K15" s="280"/>
    </row>
    <row r="16" spans="2:11" s="28" customFormat="1" ht="29.25" customHeight="1">
      <c r="B16" s="143"/>
      <c r="C16" s="71"/>
      <c r="D16" s="75">
        <v>636</v>
      </c>
      <c r="E16" s="76"/>
      <c r="F16" s="77" t="s">
        <v>61</v>
      </c>
      <c r="G16" s="98">
        <f>SUM(G17:G18)</f>
        <v>47331.94</v>
      </c>
      <c r="H16" s="98"/>
      <c r="I16" s="98">
        <f t="shared" ref="I16" si="4">SUM(I17:I18)</f>
        <v>55945</v>
      </c>
      <c r="J16" s="277">
        <f>I16/G16*100</f>
        <v>118.19714129613111</v>
      </c>
      <c r="K16" s="278" t="e">
        <f>I16/H16*100</f>
        <v>#DIV/0!</v>
      </c>
    </row>
    <row r="17" spans="2:11" ht="26.25">
      <c r="B17" s="144"/>
      <c r="C17" s="20"/>
      <c r="D17" s="27"/>
      <c r="E17" s="52">
        <v>6361</v>
      </c>
      <c r="F17" s="55" t="s">
        <v>157</v>
      </c>
      <c r="G17" s="99">
        <v>26214.73</v>
      </c>
      <c r="H17" s="67"/>
      <c r="I17" s="68">
        <v>33995</v>
      </c>
      <c r="J17" s="281"/>
      <c r="K17" s="282"/>
    </row>
    <row r="18" spans="2:11" ht="28.5" customHeight="1">
      <c r="B18" s="144"/>
      <c r="C18" s="20"/>
      <c r="D18" s="27"/>
      <c r="E18" s="53">
        <v>6362</v>
      </c>
      <c r="F18" s="55" t="s">
        <v>158</v>
      </c>
      <c r="G18" s="100">
        <v>21117.21</v>
      </c>
      <c r="H18" s="67"/>
      <c r="I18" s="68">
        <v>21950</v>
      </c>
      <c r="J18" s="281"/>
      <c r="K18" s="282"/>
    </row>
    <row r="19" spans="2:11" s="28" customFormat="1">
      <c r="B19" s="146"/>
      <c r="C19" s="79">
        <v>64</v>
      </c>
      <c r="D19" s="80"/>
      <c r="E19" s="81"/>
      <c r="F19" s="81" t="s">
        <v>57</v>
      </c>
      <c r="G19" s="101">
        <f>G20</f>
        <v>0</v>
      </c>
      <c r="H19" s="101">
        <v>27</v>
      </c>
      <c r="I19" s="101">
        <f t="shared" ref="I19" si="5">I20</f>
        <v>18.04</v>
      </c>
      <c r="J19" s="277" t="e">
        <f>I19/G19*100</f>
        <v>#DIV/0!</v>
      </c>
      <c r="K19" s="278">
        <f>I19/H19*100</f>
        <v>66.81481481481481</v>
      </c>
    </row>
    <row r="20" spans="2:11" s="28" customFormat="1">
      <c r="B20" s="146"/>
      <c r="C20" s="83"/>
      <c r="D20" s="84">
        <v>641</v>
      </c>
      <c r="E20" s="85"/>
      <c r="F20" s="81" t="s">
        <v>60</v>
      </c>
      <c r="G20" s="101">
        <f>SUM(G21:G22)</f>
        <v>0</v>
      </c>
      <c r="H20" s="101"/>
      <c r="I20" s="101">
        <f t="shared" ref="I20" si="6">SUM(I21:I22)</f>
        <v>18.04</v>
      </c>
      <c r="J20" s="277" t="e">
        <f>I20/G20*100</f>
        <v>#DIV/0!</v>
      </c>
      <c r="K20" s="278" t="e">
        <f>I20/H20*100</f>
        <v>#DIV/0!</v>
      </c>
    </row>
    <row r="21" spans="2:11">
      <c r="B21" s="144"/>
      <c r="C21" s="20"/>
      <c r="D21" s="27"/>
      <c r="E21" s="51">
        <v>6413</v>
      </c>
      <c r="F21" s="54" t="s">
        <v>58</v>
      </c>
      <c r="G21" s="102"/>
      <c r="H21" s="67"/>
      <c r="I21" s="68">
        <v>18.04</v>
      </c>
      <c r="J21" s="281"/>
      <c r="K21" s="282"/>
    </row>
    <row r="22" spans="2:11">
      <c r="B22" s="144"/>
      <c r="C22" s="20"/>
      <c r="D22" s="27"/>
      <c r="E22" s="51">
        <v>6415</v>
      </c>
      <c r="F22" s="54" t="s">
        <v>159</v>
      </c>
      <c r="G22" s="102"/>
      <c r="H22" s="67"/>
      <c r="I22" s="68">
        <v>0</v>
      </c>
      <c r="J22" s="281"/>
      <c r="K22" s="282"/>
    </row>
    <row r="23" spans="2:11" s="28" customFormat="1" ht="30" customHeight="1">
      <c r="B23" s="146"/>
      <c r="C23" s="79">
        <v>65</v>
      </c>
      <c r="D23" s="86"/>
      <c r="E23" s="86"/>
      <c r="F23" s="77" t="s">
        <v>59</v>
      </c>
      <c r="G23" s="103">
        <f>G24</f>
        <v>5172.47</v>
      </c>
      <c r="H23" s="103">
        <v>7499</v>
      </c>
      <c r="I23" s="103">
        <f t="shared" ref="I23" si="7">I24</f>
        <v>4485.1899999999996</v>
      </c>
      <c r="J23" s="277">
        <f>I23/G23*100</f>
        <v>86.712731054989192</v>
      </c>
      <c r="K23" s="278">
        <f>I23/H23*100</f>
        <v>59.810508067742362</v>
      </c>
    </row>
    <row r="24" spans="2:11" s="28" customFormat="1" ht="30" customHeight="1">
      <c r="B24" s="146"/>
      <c r="C24" s="83"/>
      <c r="D24" s="84">
        <v>652</v>
      </c>
      <c r="E24" s="87"/>
      <c r="F24" s="77" t="s">
        <v>62</v>
      </c>
      <c r="G24" s="98">
        <f>G25</f>
        <v>5172.47</v>
      </c>
      <c r="H24" s="98"/>
      <c r="I24" s="98">
        <f t="shared" ref="I24" si="8">I25</f>
        <v>4485.1899999999996</v>
      </c>
      <c r="J24" s="277">
        <f>I24/G24*100</f>
        <v>86.712731054989192</v>
      </c>
      <c r="K24" s="278" t="e">
        <f t="shared" ref="K24:K31" si="9">I24/H24*100</f>
        <v>#DIV/0!</v>
      </c>
    </row>
    <row r="25" spans="2:11">
      <c r="B25" s="144"/>
      <c r="C25" s="20"/>
      <c r="D25" s="27"/>
      <c r="E25" s="51">
        <v>6526</v>
      </c>
      <c r="F25" s="54" t="s">
        <v>160</v>
      </c>
      <c r="G25" s="102">
        <v>5172.47</v>
      </c>
      <c r="H25" s="67"/>
      <c r="I25" s="68">
        <v>4485.1899999999996</v>
      </c>
      <c r="J25" s="281"/>
      <c r="K25" s="283"/>
    </row>
    <row r="26" spans="2:11" s="28" customFormat="1" ht="25.5">
      <c r="B26" s="146"/>
      <c r="C26" s="88">
        <v>66</v>
      </c>
      <c r="D26" s="86"/>
      <c r="E26" s="86"/>
      <c r="F26" s="71" t="s">
        <v>21</v>
      </c>
      <c r="G26" s="74">
        <f>G27</f>
        <v>726.74</v>
      </c>
      <c r="H26" s="74">
        <v>3982</v>
      </c>
      <c r="I26" s="74">
        <f t="shared" ref="I26" si="10">I27</f>
        <v>1791.09</v>
      </c>
      <c r="J26" s="277">
        <f>I26/G26*100</f>
        <v>246.45540358312462</v>
      </c>
      <c r="K26" s="278">
        <f t="shared" si="9"/>
        <v>44.979658463083879</v>
      </c>
    </row>
    <row r="27" spans="2:11" s="28" customFormat="1" ht="45.75" customHeight="1">
      <c r="B27" s="146"/>
      <c r="C27" s="78"/>
      <c r="D27" s="86">
        <v>663</v>
      </c>
      <c r="E27" s="86"/>
      <c r="F27" s="77" t="s">
        <v>63</v>
      </c>
      <c r="G27" s="98">
        <f>G29+G28</f>
        <v>726.74</v>
      </c>
      <c r="H27" s="98"/>
      <c r="I27" s="98">
        <f t="shared" ref="I27" si="11">I29+I28</f>
        <v>1791.09</v>
      </c>
      <c r="J27" s="277">
        <f>I27/G27*100</f>
        <v>246.45540358312462</v>
      </c>
      <c r="K27" s="278" t="e">
        <f t="shared" si="9"/>
        <v>#DIV/0!</v>
      </c>
    </row>
    <row r="28" spans="2:11" s="266" customFormat="1" ht="16.5" customHeight="1">
      <c r="B28" s="261"/>
      <c r="C28" s="262"/>
      <c r="D28" s="263"/>
      <c r="E28" s="267">
        <v>6631</v>
      </c>
      <c r="F28" s="264" t="s">
        <v>162</v>
      </c>
      <c r="G28" s="265">
        <v>0</v>
      </c>
      <c r="H28" s="258"/>
      <c r="I28" s="258">
        <v>0</v>
      </c>
      <c r="J28" s="279"/>
      <c r="K28" s="283"/>
    </row>
    <row r="29" spans="2:11">
      <c r="B29" s="144"/>
      <c r="C29" s="20"/>
      <c r="D29" s="59"/>
      <c r="E29" s="57">
        <v>6632</v>
      </c>
      <c r="F29" s="58" t="s">
        <v>161</v>
      </c>
      <c r="G29" s="104">
        <v>726.74</v>
      </c>
      <c r="H29" s="67"/>
      <c r="I29" s="68">
        <v>1791.09</v>
      </c>
      <c r="J29" s="281"/>
      <c r="K29" s="283"/>
    </row>
    <row r="30" spans="2:11" s="28" customFormat="1" ht="34.5" customHeight="1">
      <c r="B30" s="146"/>
      <c r="C30" s="78">
        <v>67</v>
      </c>
      <c r="D30" s="89"/>
      <c r="E30" s="90"/>
      <c r="F30" s="77" t="s">
        <v>64</v>
      </c>
      <c r="G30" s="98">
        <f>G31</f>
        <v>160460.93</v>
      </c>
      <c r="H30" s="98">
        <v>200785</v>
      </c>
      <c r="I30" s="98">
        <f t="shared" ref="I30" si="12">I31</f>
        <v>196869.7</v>
      </c>
      <c r="J30" s="277">
        <f>I30/G30*100</f>
        <v>122.69011528226841</v>
      </c>
      <c r="K30" s="278">
        <f t="shared" si="9"/>
        <v>98.050003735338791</v>
      </c>
    </row>
    <row r="31" spans="2:11" s="28" customFormat="1" ht="33" customHeight="1">
      <c r="B31" s="146"/>
      <c r="C31" s="78"/>
      <c r="D31" s="89">
        <v>671</v>
      </c>
      <c r="E31" s="90"/>
      <c r="F31" s="77" t="s">
        <v>65</v>
      </c>
      <c r="G31" s="98">
        <f>SUM(G32:G33)</f>
        <v>160460.93</v>
      </c>
      <c r="H31" s="98"/>
      <c r="I31" s="98">
        <f t="shared" ref="I31" si="13">SUM(I32:I33)</f>
        <v>196869.7</v>
      </c>
      <c r="J31" s="277">
        <f>I31/G31*100</f>
        <v>122.69011528226841</v>
      </c>
      <c r="K31" s="278" t="e">
        <f t="shared" si="9"/>
        <v>#DIV/0!</v>
      </c>
    </row>
    <row r="32" spans="2:11" ht="28.5" customHeight="1">
      <c r="B32" s="144"/>
      <c r="C32" s="20"/>
      <c r="D32" s="59"/>
      <c r="E32" s="51">
        <v>6711</v>
      </c>
      <c r="F32" s="58" t="s">
        <v>66</v>
      </c>
      <c r="G32" s="105">
        <v>140552.93</v>
      </c>
      <c r="H32" s="67"/>
      <c r="I32" s="68">
        <v>176251.7</v>
      </c>
      <c r="J32" s="281"/>
      <c r="K32" s="283"/>
    </row>
    <row r="33" spans="2:11" ht="33.75" customHeight="1">
      <c r="B33" s="144"/>
      <c r="C33" s="20"/>
      <c r="D33" s="59"/>
      <c r="E33" s="51">
        <v>6712</v>
      </c>
      <c r="F33" s="58" t="s">
        <v>67</v>
      </c>
      <c r="G33" s="105">
        <v>19908</v>
      </c>
      <c r="H33" s="69"/>
      <c r="I33" s="68">
        <v>20618</v>
      </c>
      <c r="J33" s="281"/>
      <c r="K33" s="283"/>
    </row>
    <row r="34" spans="2:11" s="28" customFormat="1">
      <c r="B34" s="186"/>
      <c r="C34" s="186"/>
      <c r="D34" s="187"/>
      <c r="E34" s="188"/>
      <c r="F34" s="189"/>
      <c r="G34" s="190"/>
      <c r="H34" s="138"/>
      <c r="I34" s="139"/>
      <c r="J34" s="284"/>
      <c r="K34" s="284"/>
    </row>
    <row r="35" spans="2:11" s="28" customFormat="1" ht="15.75" thickBot="1">
      <c r="B35" s="186"/>
      <c r="C35" s="186"/>
      <c r="D35" s="187"/>
      <c r="E35" s="188"/>
      <c r="F35" s="189"/>
      <c r="G35" s="190"/>
      <c r="H35" s="138"/>
      <c r="I35" s="139"/>
      <c r="J35" s="284"/>
      <c r="K35" s="284"/>
    </row>
    <row r="36" spans="2:11" s="28" customFormat="1" ht="15.75" thickBot="1">
      <c r="B36" s="202"/>
      <c r="C36" s="203">
        <v>92</v>
      </c>
      <c r="D36" s="204"/>
      <c r="E36" s="205"/>
      <c r="F36" s="206" t="s">
        <v>110</v>
      </c>
      <c r="G36" s="207">
        <f t="shared" ref="G36:I37" si="14">G37</f>
        <v>19519.560000000001</v>
      </c>
      <c r="H36" s="208">
        <f t="shared" si="14"/>
        <v>19520</v>
      </c>
      <c r="I36" s="208">
        <f t="shared" si="14"/>
        <v>16394.41</v>
      </c>
      <c r="J36" s="285">
        <f>I36/G36*100</f>
        <v>83.989649356850251</v>
      </c>
      <c r="K36" s="286">
        <f>I36/H36*100</f>
        <v>83.987756147540978</v>
      </c>
    </row>
    <row r="37" spans="2:11" s="28" customFormat="1" ht="15.75" thickBot="1">
      <c r="B37" s="146"/>
      <c r="C37" s="78"/>
      <c r="D37" s="86">
        <v>922</v>
      </c>
      <c r="E37" s="192"/>
      <c r="F37" s="81" t="s">
        <v>111</v>
      </c>
      <c r="G37" s="101">
        <f t="shared" si="14"/>
        <v>19519.560000000001</v>
      </c>
      <c r="H37" s="82">
        <f t="shared" si="14"/>
        <v>19520</v>
      </c>
      <c r="I37" s="82">
        <f t="shared" si="14"/>
        <v>16394.41</v>
      </c>
      <c r="J37" s="277">
        <f>I37/G37*100</f>
        <v>83.989649356850251</v>
      </c>
      <c r="K37" s="286">
        <f t="shared" ref="K37:K38" si="15">I37/H37*100</f>
        <v>83.987756147540978</v>
      </c>
    </row>
    <row r="38" spans="2:11" ht="15.75" thickBot="1">
      <c r="B38" s="147"/>
      <c r="C38" s="148"/>
      <c r="D38" s="159"/>
      <c r="E38" s="193">
        <v>9221</v>
      </c>
      <c r="F38" s="149" t="s">
        <v>109</v>
      </c>
      <c r="G38" s="150">
        <v>19519.560000000001</v>
      </c>
      <c r="H38" s="151">
        <v>19520</v>
      </c>
      <c r="I38" s="152">
        <v>16394.41</v>
      </c>
      <c r="J38" s="287">
        <f>I38/G38*100</f>
        <v>83.989649356850251</v>
      </c>
      <c r="K38" s="286">
        <f t="shared" si="15"/>
        <v>83.987756147540978</v>
      </c>
    </row>
    <row r="39" spans="2:11">
      <c r="B39" s="185"/>
      <c r="C39" s="186"/>
      <c r="D39" s="187"/>
      <c r="E39" s="188"/>
      <c r="F39" s="189"/>
      <c r="G39" s="190"/>
      <c r="H39" s="138"/>
      <c r="I39" s="139"/>
      <c r="J39" s="191"/>
      <c r="K39" s="191"/>
    </row>
    <row r="40" spans="2:11">
      <c r="B40" s="185"/>
      <c r="C40" s="186"/>
      <c r="D40" s="187"/>
      <c r="E40" s="188"/>
      <c r="F40" s="189"/>
      <c r="G40" s="190"/>
      <c r="H40" s="138"/>
      <c r="I40" s="139"/>
      <c r="J40" s="191"/>
      <c r="K40" s="191"/>
    </row>
    <row r="41" spans="2:11">
      <c r="B41" s="185"/>
      <c r="C41" s="186"/>
      <c r="D41" s="187"/>
      <c r="E41" s="188"/>
      <c r="F41" s="189"/>
      <c r="G41" s="190"/>
      <c r="H41" s="138"/>
      <c r="I41" s="139"/>
      <c r="J41" s="191"/>
      <c r="K41" s="191"/>
    </row>
    <row r="42" spans="2:11">
      <c r="B42" s="185"/>
      <c r="C42" s="186"/>
      <c r="D42" s="187"/>
      <c r="E42" s="188"/>
      <c r="F42" s="189"/>
      <c r="G42" s="190"/>
      <c r="H42" s="138"/>
      <c r="I42" s="139"/>
      <c r="J42" s="191"/>
      <c r="K42" s="191"/>
    </row>
    <row r="43" spans="2:11" ht="15.75" customHeight="1" thickBot="1"/>
    <row r="44" spans="2:11" ht="25.5">
      <c r="B44" s="389" t="s">
        <v>6</v>
      </c>
      <c r="C44" s="390"/>
      <c r="D44" s="390"/>
      <c r="E44" s="390"/>
      <c r="F44" s="391"/>
      <c r="G44" s="142" t="s">
        <v>55</v>
      </c>
      <c r="H44" s="115" t="s">
        <v>198</v>
      </c>
      <c r="I44" s="115" t="s">
        <v>199</v>
      </c>
      <c r="J44" s="115" t="s">
        <v>15</v>
      </c>
      <c r="K44" s="116" t="s">
        <v>36</v>
      </c>
    </row>
    <row r="45" spans="2:11" ht="12.75" customHeight="1" thickBot="1">
      <c r="B45" s="392">
        <v>1</v>
      </c>
      <c r="C45" s="393"/>
      <c r="D45" s="393"/>
      <c r="E45" s="393"/>
      <c r="F45" s="394"/>
      <c r="G45" s="154">
        <v>2</v>
      </c>
      <c r="H45" s="135">
        <v>3</v>
      </c>
      <c r="I45" s="135">
        <v>5</v>
      </c>
      <c r="J45" s="135" t="s">
        <v>17</v>
      </c>
      <c r="K45" s="136" t="s">
        <v>18</v>
      </c>
    </row>
    <row r="46" spans="2:11" s="28" customFormat="1" ht="15.75" thickBot="1">
      <c r="B46" s="132"/>
      <c r="C46" s="155"/>
      <c r="D46" s="156"/>
      <c r="E46" s="155"/>
      <c r="F46" s="155" t="s">
        <v>7</v>
      </c>
      <c r="G46" s="133">
        <f>G47+G87</f>
        <v>212485.77000000002</v>
      </c>
      <c r="H46" s="133">
        <f>H47+H87</f>
        <v>310006</v>
      </c>
      <c r="I46" s="133">
        <f>I47+I87</f>
        <v>262234.17</v>
      </c>
      <c r="J46" s="274">
        <f>I46/G46*100</f>
        <v>123.41257958121146</v>
      </c>
      <c r="K46" s="275">
        <f>I46/H46*100</f>
        <v>84.590030515538402</v>
      </c>
    </row>
    <row r="47" spans="2:11" s="28" customFormat="1" ht="15.75" thickBot="1">
      <c r="B47" s="165">
        <v>3</v>
      </c>
      <c r="C47" s="166"/>
      <c r="D47" s="167"/>
      <c r="E47" s="166"/>
      <c r="F47" s="166" t="s">
        <v>3</v>
      </c>
      <c r="G47" s="168">
        <f>G48+G55+G82</f>
        <v>167905.75</v>
      </c>
      <c r="H47" s="168">
        <f>H48+H55+H82</f>
        <v>230268</v>
      </c>
      <c r="I47" s="168">
        <f>I48+I55+I82</f>
        <v>210548.58</v>
      </c>
      <c r="J47" s="276">
        <f>I47/G47*100</f>
        <v>125.39688485951194</v>
      </c>
      <c r="K47" s="290">
        <f t="shared" ref="K47:K49" si="16">I47/H47*100</f>
        <v>91.43631768200531</v>
      </c>
    </row>
    <row r="48" spans="2:11" s="28" customFormat="1" ht="15.75" thickBot="1">
      <c r="B48" s="143"/>
      <c r="C48" s="71">
        <v>31</v>
      </c>
      <c r="D48" s="73"/>
      <c r="E48" s="71"/>
      <c r="F48" s="71" t="s">
        <v>4</v>
      </c>
      <c r="G48" s="74">
        <f>G49+G51+G53</f>
        <v>142091.4</v>
      </c>
      <c r="H48" s="74">
        <v>185743</v>
      </c>
      <c r="I48" s="74">
        <f t="shared" ref="I48" si="17">I49+I51+I53</f>
        <v>183410.34999999998</v>
      </c>
      <c r="J48" s="277">
        <f>I48/G48*100</f>
        <v>129.07913497931611</v>
      </c>
      <c r="K48" s="275">
        <f t="shared" si="16"/>
        <v>98.74415186574997</v>
      </c>
    </row>
    <row r="49" spans="2:11" s="28" customFormat="1" ht="15.75" thickBot="1">
      <c r="B49" s="146"/>
      <c r="C49" s="78"/>
      <c r="D49" s="86">
        <v>311</v>
      </c>
      <c r="E49" s="78"/>
      <c r="F49" s="78" t="s">
        <v>22</v>
      </c>
      <c r="G49" s="74">
        <f>SUM(G50:G50)</f>
        <v>112015.86</v>
      </c>
      <c r="H49" s="74"/>
      <c r="I49" s="74">
        <f t="shared" ref="I49" si="18">SUM(I50:I50)</f>
        <v>137009.65</v>
      </c>
      <c r="J49" s="277">
        <f>I49/G49*100</f>
        <v>122.31272428743571</v>
      </c>
      <c r="K49" s="275" t="e">
        <f t="shared" si="16"/>
        <v>#DIV/0!</v>
      </c>
    </row>
    <row r="50" spans="2:11">
      <c r="B50" s="144"/>
      <c r="C50" s="20"/>
      <c r="D50" s="27"/>
      <c r="E50" s="5">
        <v>3111</v>
      </c>
      <c r="F50" s="5" t="s">
        <v>23</v>
      </c>
      <c r="G50" s="67">
        <v>112015.86</v>
      </c>
      <c r="H50" s="67"/>
      <c r="I50" s="272">
        <v>137009.65</v>
      </c>
      <c r="J50" s="281"/>
      <c r="K50" s="282"/>
    </row>
    <row r="51" spans="2:11" s="28" customFormat="1">
      <c r="B51" s="146"/>
      <c r="C51" s="78"/>
      <c r="D51" s="89">
        <v>312</v>
      </c>
      <c r="E51" s="93"/>
      <c r="F51" s="92" t="s">
        <v>68</v>
      </c>
      <c r="G51" s="101">
        <f>G52</f>
        <v>11592.9</v>
      </c>
      <c r="H51" s="101"/>
      <c r="I51" s="101">
        <f t="shared" ref="I51" si="19">I52</f>
        <v>23794.080000000002</v>
      </c>
      <c r="J51" s="277">
        <f>I51/G51*100</f>
        <v>205.24700463214555</v>
      </c>
      <c r="K51" s="278" t="e">
        <f>I51/H51*100</f>
        <v>#DIV/0!</v>
      </c>
    </row>
    <row r="52" spans="2:11">
      <c r="B52" s="144"/>
      <c r="C52" s="20"/>
      <c r="D52" s="59"/>
      <c r="E52" s="64">
        <v>3121</v>
      </c>
      <c r="F52" s="64" t="s">
        <v>68</v>
      </c>
      <c r="G52" s="105">
        <v>11592.9</v>
      </c>
      <c r="H52" s="67"/>
      <c r="I52" s="272">
        <v>23794.080000000002</v>
      </c>
      <c r="J52" s="281"/>
      <c r="K52" s="282"/>
    </row>
    <row r="53" spans="2:11" s="28" customFormat="1">
      <c r="B53" s="146"/>
      <c r="C53" s="78"/>
      <c r="D53" s="89">
        <v>313</v>
      </c>
      <c r="E53" s="93"/>
      <c r="F53" s="93" t="s">
        <v>69</v>
      </c>
      <c r="G53" s="101">
        <f>G54</f>
        <v>18482.64</v>
      </c>
      <c r="H53" s="101"/>
      <c r="I53" s="101">
        <f t="shared" ref="I53" si="20">I54</f>
        <v>22606.62</v>
      </c>
      <c r="J53" s="277">
        <f>I53/G53*100</f>
        <v>122.31272155925777</v>
      </c>
      <c r="K53" s="278" t="e">
        <f>I53/H53*100</f>
        <v>#DIV/0!</v>
      </c>
    </row>
    <row r="54" spans="2:11">
      <c r="B54" s="144"/>
      <c r="C54" s="20"/>
      <c r="D54" s="59"/>
      <c r="E54" s="62">
        <v>3132</v>
      </c>
      <c r="F54" s="62" t="s">
        <v>70</v>
      </c>
      <c r="G54" s="105">
        <v>18482.64</v>
      </c>
      <c r="H54" s="67"/>
      <c r="I54" s="272">
        <v>22606.62</v>
      </c>
      <c r="J54" s="281"/>
      <c r="K54" s="282"/>
    </row>
    <row r="55" spans="2:11" s="28" customFormat="1">
      <c r="B55" s="146"/>
      <c r="C55" s="78">
        <v>32</v>
      </c>
      <c r="D55" s="86"/>
      <c r="E55" s="86"/>
      <c r="F55" s="78" t="s">
        <v>12</v>
      </c>
      <c r="G55" s="74">
        <f>G56+G60+G65+G74+G76</f>
        <v>24799.260000000002</v>
      </c>
      <c r="H55" s="74">
        <v>43271</v>
      </c>
      <c r="I55" s="74">
        <f>I56+I60+I65+I74+I76</f>
        <v>26667.32</v>
      </c>
      <c r="J55" s="277">
        <f>I55/G55*100</f>
        <v>107.5327247667874</v>
      </c>
      <c r="K55" s="278">
        <f>I55/H55*100</f>
        <v>61.628619629775137</v>
      </c>
    </row>
    <row r="56" spans="2:11" s="28" customFormat="1">
      <c r="B56" s="146"/>
      <c r="C56" s="78"/>
      <c r="D56" s="86">
        <v>321</v>
      </c>
      <c r="E56" s="78"/>
      <c r="F56" s="78" t="s">
        <v>24</v>
      </c>
      <c r="G56" s="74">
        <f>SUM(G57:G59)</f>
        <v>7019.65</v>
      </c>
      <c r="H56" s="74"/>
      <c r="I56" s="74">
        <f t="shared" ref="I56" si="21">SUM(I57:I59)</f>
        <v>8600.25</v>
      </c>
      <c r="J56" s="277">
        <f>I56/G56*100</f>
        <v>122.51679214775666</v>
      </c>
      <c r="K56" s="278" t="e">
        <f>I56/H56*100</f>
        <v>#DIV/0!</v>
      </c>
    </row>
    <row r="57" spans="2:11">
      <c r="B57" s="144"/>
      <c r="C57" s="20"/>
      <c r="D57" s="27"/>
      <c r="E57" s="5">
        <v>3211</v>
      </c>
      <c r="F57" s="26" t="s">
        <v>25</v>
      </c>
      <c r="G57" s="67">
        <v>221.87</v>
      </c>
      <c r="H57" s="67"/>
      <c r="I57" s="272">
        <v>1951.32</v>
      </c>
      <c r="J57" s="281"/>
      <c r="K57" s="282"/>
    </row>
    <row r="58" spans="2:11">
      <c r="B58" s="144"/>
      <c r="C58" s="20"/>
      <c r="D58" s="59"/>
      <c r="E58" s="62">
        <v>3212</v>
      </c>
      <c r="F58" s="65" t="s">
        <v>163</v>
      </c>
      <c r="G58" s="104">
        <v>6687.78</v>
      </c>
      <c r="H58" s="67"/>
      <c r="I58" s="272">
        <v>6318.93</v>
      </c>
      <c r="J58" s="281"/>
      <c r="K58" s="282"/>
    </row>
    <row r="59" spans="2:11">
      <c r="B59" s="144"/>
      <c r="C59" s="20"/>
      <c r="D59" s="59"/>
      <c r="E59" s="62">
        <v>3213</v>
      </c>
      <c r="F59" s="65" t="s">
        <v>130</v>
      </c>
      <c r="G59" s="104">
        <v>110</v>
      </c>
      <c r="H59" s="67"/>
      <c r="I59" s="272">
        <v>330</v>
      </c>
      <c r="J59" s="281"/>
      <c r="K59" s="282"/>
    </row>
    <row r="60" spans="2:11" s="28" customFormat="1">
      <c r="B60" s="146"/>
      <c r="C60" s="78"/>
      <c r="D60" s="86">
        <v>322</v>
      </c>
      <c r="E60" s="78"/>
      <c r="F60" s="94" t="s">
        <v>71</v>
      </c>
      <c r="G60" s="98">
        <f>SUM(G61:G64)</f>
        <v>5117.7599999999993</v>
      </c>
      <c r="H60" s="98"/>
      <c r="I60" s="98">
        <f t="shared" ref="I60" si="22">SUM(I61:I64)</f>
        <v>5588.93</v>
      </c>
      <c r="J60" s="277">
        <f>I60/G60*100</f>
        <v>109.20656693553433</v>
      </c>
      <c r="K60" s="278" t="e">
        <f>I60/H60*100</f>
        <v>#DIV/0!</v>
      </c>
    </row>
    <row r="61" spans="2:11">
      <c r="B61" s="144"/>
      <c r="C61" s="20"/>
      <c r="D61" s="59"/>
      <c r="E61" s="62">
        <v>3221</v>
      </c>
      <c r="F61" s="65" t="s">
        <v>164</v>
      </c>
      <c r="G61" s="104">
        <v>2751.27</v>
      </c>
      <c r="H61" s="67"/>
      <c r="I61" s="272">
        <v>2736.43</v>
      </c>
      <c r="J61" s="281"/>
      <c r="K61" s="282"/>
    </row>
    <row r="62" spans="2:11">
      <c r="B62" s="144"/>
      <c r="C62" s="20"/>
      <c r="D62" s="59"/>
      <c r="E62" s="62">
        <v>3223</v>
      </c>
      <c r="F62" s="65" t="s">
        <v>165</v>
      </c>
      <c r="G62" s="104">
        <v>1576.13</v>
      </c>
      <c r="H62" s="67"/>
      <c r="I62" s="272">
        <v>1895.41</v>
      </c>
      <c r="J62" s="281"/>
      <c r="K62" s="282"/>
    </row>
    <row r="63" spans="2:11" ht="15" customHeight="1">
      <c r="B63" s="144"/>
      <c r="C63" s="20"/>
      <c r="D63" s="59"/>
      <c r="E63" s="62">
        <v>3224</v>
      </c>
      <c r="F63" s="65" t="s">
        <v>133</v>
      </c>
      <c r="G63" s="104">
        <v>62.66</v>
      </c>
      <c r="H63" s="67"/>
      <c r="I63" s="272">
        <v>320.58999999999997</v>
      </c>
      <c r="J63" s="281"/>
      <c r="K63" s="282"/>
    </row>
    <row r="64" spans="2:11">
      <c r="B64" s="144"/>
      <c r="C64" s="20"/>
      <c r="D64" s="59"/>
      <c r="E64" s="62">
        <v>3225</v>
      </c>
      <c r="F64" s="65" t="s">
        <v>72</v>
      </c>
      <c r="G64" s="104">
        <v>727.7</v>
      </c>
      <c r="H64" s="67"/>
      <c r="I64" s="272">
        <v>636.5</v>
      </c>
      <c r="J64" s="281"/>
      <c r="K64" s="282"/>
    </row>
    <row r="65" spans="2:11" s="28" customFormat="1">
      <c r="B65" s="146"/>
      <c r="C65" s="78"/>
      <c r="D65" s="89">
        <v>323</v>
      </c>
      <c r="E65" s="93"/>
      <c r="F65" s="93" t="s">
        <v>73</v>
      </c>
      <c r="G65" s="101">
        <f>SUM(G66:G73)</f>
        <v>11077.450000000003</v>
      </c>
      <c r="H65" s="101"/>
      <c r="I65" s="101">
        <f t="shared" ref="I65" si="23">SUM(I66:I73)</f>
        <v>10907.919999999998</v>
      </c>
      <c r="J65" s="277">
        <f>I65/G65*100</f>
        <v>98.469593633913902</v>
      </c>
      <c r="K65" s="278" t="e">
        <f>I65/H65*100</f>
        <v>#DIV/0!</v>
      </c>
    </row>
    <row r="66" spans="2:11">
      <c r="B66" s="144"/>
      <c r="C66" s="20"/>
      <c r="D66" s="59"/>
      <c r="E66" s="62">
        <v>3231</v>
      </c>
      <c r="F66" s="62" t="s">
        <v>74</v>
      </c>
      <c r="G66" s="105">
        <v>1146.3399999999999</v>
      </c>
      <c r="H66" s="67"/>
      <c r="I66" s="110">
        <v>1142.93</v>
      </c>
      <c r="J66" s="281"/>
      <c r="K66" s="282"/>
    </row>
    <row r="67" spans="2:11">
      <c r="B67" s="144"/>
      <c r="C67" s="20"/>
      <c r="D67" s="59"/>
      <c r="E67" s="62">
        <v>3232</v>
      </c>
      <c r="F67" s="62" t="s">
        <v>166</v>
      </c>
      <c r="G67" s="105">
        <v>2138.46</v>
      </c>
      <c r="H67" s="67"/>
      <c r="I67" s="110">
        <v>1597.83</v>
      </c>
      <c r="J67" s="281"/>
      <c r="K67" s="282"/>
    </row>
    <row r="68" spans="2:11">
      <c r="B68" s="144"/>
      <c r="C68" s="20"/>
      <c r="D68" s="59"/>
      <c r="E68" s="62">
        <v>3233</v>
      </c>
      <c r="F68" s="62" t="s">
        <v>75</v>
      </c>
      <c r="G68" s="105">
        <v>796.88</v>
      </c>
      <c r="H68" s="67"/>
      <c r="I68" s="110">
        <v>1012.5</v>
      </c>
      <c r="J68" s="281"/>
      <c r="K68" s="282"/>
    </row>
    <row r="69" spans="2:11">
      <c r="B69" s="144"/>
      <c r="C69" s="20"/>
      <c r="D69" s="59"/>
      <c r="E69" s="62">
        <v>3234</v>
      </c>
      <c r="F69" s="62" t="s">
        <v>76</v>
      </c>
      <c r="G69" s="105">
        <v>601.89</v>
      </c>
      <c r="H69" s="67"/>
      <c r="I69" s="110">
        <v>678.11</v>
      </c>
      <c r="J69" s="281"/>
      <c r="K69" s="282"/>
    </row>
    <row r="70" spans="2:11">
      <c r="B70" s="144"/>
      <c r="C70" s="20"/>
      <c r="D70" s="59"/>
      <c r="E70" s="62">
        <v>3236</v>
      </c>
      <c r="F70" s="62" t="s">
        <v>138</v>
      </c>
      <c r="G70" s="105">
        <v>1827.55</v>
      </c>
      <c r="H70" s="67"/>
      <c r="I70" s="110">
        <v>1827.62</v>
      </c>
      <c r="J70" s="281"/>
      <c r="K70" s="282"/>
    </row>
    <row r="71" spans="2:11">
      <c r="B71" s="144"/>
      <c r="C71" s="20"/>
      <c r="D71" s="59"/>
      <c r="E71" s="62">
        <v>3237</v>
      </c>
      <c r="F71" s="62" t="s">
        <v>78</v>
      </c>
      <c r="G71" s="105">
        <v>1630.02</v>
      </c>
      <c r="H71" s="67"/>
      <c r="I71" s="110">
        <v>2287.9499999999998</v>
      </c>
      <c r="J71" s="281"/>
      <c r="K71" s="282"/>
    </row>
    <row r="72" spans="2:11">
      <c r="B72" s="144"/>
      <c r="C72" s="20"/>
      <c r="D72" s="59"/>
      <c r="E72" s="62">
        <v>3238</v>
      </c>
      <c r="F72" s="62" t="s">
        <v>79</v>
      </c>
      <c r="G72" s="105">
        <v>1017.03</v>
      </c>
      <c r="H72" s="67"/>
      <c r="I72" s="110">
        <v>716.32</v>
      </c>
      <c r="J72" s="281"/>
      <c r="K72" s="282"/>
    </row>
    <row r="73" spans="2:11">
      <c r="B73" s="144"/>
      <c r="C73" s="20"/>
      <c r="D73" s="59"/>
      <c r="E73" s="62">
        <v>3239</v>
      </c>
      <c r="F73" s="62" t="s">
        <v>80</v>
      </c>
      <c r="G73" s="105">
        <v>1919.28</v>
      </c>
      <c r="H73" s="67"/>
      <c r="I73" s="110">
        <v>1644.66</v>
      </c>
      <c r="J73" s="281"/>
      <c r="K73" s="282"/>
    </row>
    <row r="74" spans="2:11">
      <c r="B74" s="157"/>
      <c r="C74" s="78"/>
      <c r="D74" s="89">
        <v>324</v>
      </c>
      <c r="E74" s="91"/>
      <c r="F74" s="93" t="s">
        <v>81</v>
      </c>
      <c r="G74" s="101">
        <f>G75</f>
        <v>0</v>
      </c>
      <c r="H74" s="101"/>
      <c r="I74" s="101">
        <f t="shared" ref="I74" si="24">I75</f>
        <v>0</v>
      </c>
      <c r="J74" s="277" t="e">
        <f>I74/G74*100</f>
        <v>#DIV/0!</v>
      </c>
      <c r="K74" s="278" t="e">
        <f>I74/H74*100</f>
        <v>#DIV/0!</v>
      </c>
    </row>
    <row r="75" spans="2:11">
      <c r="B75" s="144"/>
      <c r="C75" s="20"/>
      <c r="D75" s="59"/>
      <c r="E75" s="62">
        <v>3241</v>
      </c>
      <c r="F75" s="62" t="s">
        <v>81</v>
      </c>
      <c r="G75" s="105">
        <v>0</v>
      </c>
      <c r="H75" s="67"/>
      <c r="I75" s="272">
        <v>0</v>
      </c>
      <c r="J75" s="281"/>
      <c r="K75" s="282"/>
    </row>
    <row r="76" spans="2:11">
      <c r="B76" s="157"/>
      <c r="C76" s="78"/>
      <c r="D76" s="89">
        <v>329</v>
      </c>
      <c r="E76" s="91"/>
      <c r="F76" s="94" t="s">
        <v>82</v>
      </c>
      <c r="G76" s="98">
        <f>SUM(G77:G81)</f>
        <v>1584.4</v>
      </c>
      <c r="H76" s="98"/>
      <c r="I76" s="98">
        <f t="shared" ref="I76" si="25">SUM(I77:I81)</f>
        <v>1570.2200000000003</v>
      </c>
      <c r="J76" s="277">
        <f>I76/G76*100</f>
        <v>99.105023983842472</v>
      </c>
      <c r="K76" s="278" t="e">
        <f>I76/H76*100</f>
        <v>#DIV/0!</v>
      </c>
    </row>
    <row r="77" spans="2:11">
      <c r="B77" s="144"/>
      <c r="C77" s="20"/>
      <c r="D77" s="59"/>
      <c r="E77" s="62">
        <v>3292</v>
      </c>
      <c r="F77" s="65" t="s">
        <v>83</v>
      </c>
      <c r="G77" s="104">
        <v>251.97</v>
      </c>
      <c r="H77" s="67"/>
      <c r="I77" s="272">
        <v>288.8</v>
      </c>
      <c r="J77" s="281"/>
      <c r="K77" s="282"/>
    </row>
    <row r="78" spans="2:11">
      <c r="B78" s="144"/>
      <c r="C78" s="20"/>
      <c r="D78" s="59"/>
      <c r="E78" s="62">
        <v>3293</v>
      </c>
      <c r="F78" s="65" t="s">
        <v>84</v>
      </c>
      <c r="G78" s="104">
        <v>649.79</v>
      </c>
      <c r="H78" s="67"/>
      <c r="I78" s="272">
        <v>652.61</v>
      </c>
      <c r="J78" s="281"/>
      <c r="K78" s="282"/>
    </row>
    <row r="79" spans="2:11">
      <c r="B79" s="144"/>
      <c r="C79" s="20"/>
      <c r="D79" s="59"/>
      <c r="E79" s="62">
        <v>3294</v>
      </c>
      <c r="F79" s="65" t="s">
        <v>85</v>
      </c>
      <c r="G79" s="104">
        <v>0</v>
      </c>
      <c r="H79" s="67"/>
      <c r="I79" s="272">
        <v>0</v>
      </c>
      <c r="J79" s="281"/>
      <c r="K79" s="282"/>
    </row>
    <row r="80" spans="2:11">
      <c r="B80" s="144"/>
      <c r="C80" s="20"/>
      <c r="D80" s="59"/>
      <c r="E80" s="62">
        <v>3295</v>
      </c>
      <c r="F80" s="65" t="s">
        <v>86</v>
      </c>
      <c r="G80" s="104">
        <v>0</v>
      </c>
      <c r="H80" s="67"/>
      <c r="I80" s="272">
        <v>38.24</v>
      </c>
      <c r="J80" s="281"/>
      <c r="K80" s="282"/>
    </row>
    <row r="81" spans="2:11">
      <c r="B81" s="144"/>
      <c r="C81" s="20"/>
      <c r="D81" s="59"/>
      <c r="E81" s="62">
        <v>3299</v>
      </c>
      <c r="F81" s="65" t="s">
        <v>82</v>
      </c>
      <c r="G81" s="104">
        <v>682.64</v>
      </c>
      <c r="H81" s="67"/>
      <c r="I81" s="272">
        <v>590.57000000000005</v>
      </c>
      <c r="J81" s="281"/>
      <c r="K81" s="282"/>
    </row>
    <row r="82" spans="2:11">
      <c r="B82" s="157"/>
      <c r="C82" s="78">
        <v>34</v>
      </c>
      <c r="D82" s="89"/>
      <c r="E82" s="91"/>
      <c r="F82" s="93" t="s">
        <v>87</v>
      </c>
      <c r="G82" s="101">
        <f>G83</f>
        <v>1015.09</v>
      </c>
      <c r="H82" s="101">
        <v>1254</v>
      </c>
      <c r="I82" s="101">
        <f t="shared" ref="I82" si="26">I83</f>
        <v>470.91</v>
      </c>
      <c r="J82" s="277">
        <f>I82/G82*100</f>
        <v>46.390960407451558</v>
      </c>
      <c r="K82" s="278">
        <f>I82/H82*100</f>
        <v>37.55263157894737</v>
      </c>
    </row>
    <row r="83" spans="2:11">
      <c r="B83" s="157"/>
      <c r="C83" s="78"/>
      <c r="D83" s="89">
        <v>343</v>
      </c>
      <c r="E83" s="91"/>
      <c r="F83" s="93" t="s">
        <v>88</v>
      </c>
      <c r="G83" s="101">
        <f>SUM(G84:G85)</f>
        <v>1015.09</v>
      </c>
      <c r="H83" s="101"/>
      <c r="I83" s="101">
        <f>SUM(I84:I85)</f>
        <v>470.91</v>
      </c>
      <c r="J83" s="277">
        <f>I83/G83*100</f>
        <v>46.390960407451558</v>
      </c>
      <c r="K83" s="278" t="e">
        <f>I83/H83*100</f>
        <v>#DIV/0!</v>
      </c>
    </row>
    <row r="84" spans="2:11">
      <c r="B84" s="144"/>
      <c r="C84" s="20"/>
      <c r="D84" s="59"/>
      <c r="E84" s="61">
        <v>3431</v>
      </c>
      <c r="F84" s="62" t="s">
        <v>89</v>
      </c>
      <c r="G84" s="105">
        <v>1015.09</v>
      </c>
      <c r="H84" s="67"/>
      <c r="I84" s="272">
        <v>470.91</v>
      </c>
      <c r="J84" s="281"/>
      <c r="K84" s="282"/>
    </row>
    <row r="85" spans="2:11">
      <c r="B85" s="144"/>
      <c r="C85" s="20"/>
      <c r="D85" s="59"/>
      <c r="E85" s="61">
        <v>3432</v>
      </c>
      <c r="F85" s="62" t="s">
        <v>90</v>
      </c>
      <c r="G85" s="105">
        <v>0</v>
      </c>
      <c r="H85" s="67"/>
      <c r="I85" s="272">
        <v>0</v>
      </c>
      <c r="J85" s="281"/>
      <c r="K85" s="282"/>
    </row>
    <row r="86" spans="2:11">
      <c r="B86" s="144"/>
      <c r="C86" s="20"/>
      <c r="D86" s="27"/>
      <c r="E86" s="6"/>
      <c r="F86" s="6"/>
      <c r="G86" s="67"/>
      <c r="H86" s="67"/>
      <c r="I86" s="68"/>
      <c r="J86" s="281"/>
      <c r="K86" s="282"/>
    </row>
    <row r="87" spans="2:11" s="28" customFormat="1">
      <c r="B87" s="160">
        <v>4</v>
      </c>
      <c r="C87" s="161"/>
      <c r="D87" s="162"/>
      <c r="E87" s="161"/>
      <c r="F87" s="163" t="s">
        <v>5</v>
      </c>
      <c r="G87" s="164">
        <f>G88</f>
        <v>44580.020000000004</v>
      </c>
      <c r="H87" s="164">
        <f t="shared" ref="H87:I87" si="27">H88</f>
        <v>79738</v>
      </c>
      <c r="I87" s="164">
        <f t="shared" si="27"/>
        <v>51685.590000000004</v>
      </c>
      <c r="J87" s="289">
        <f>I87/G87*100</f>
        <v>115.9389116469665</v>
      </c>
      <c r="K87" s="291">
        <f>I87/H87*100</f>
        <v>64.819270611251852</v>
      </c>
    </row>
    <row r="88" spans="2:11" s="28" customFormat="1" ht="18" customHeight="1">
      <c r="B88" s="143"/>
      <c r="C88" s="71">
        <v>42</v>
      </c>
      <c r="D88" s="73"/>
      <c r="E88" s="71"/>
      <c r="F88" s="95" t="s">
        <v>91</v>
      </c>
      <c r="G88" s="107">
        <f>G89+G94</f>
        <v>44580.020000000004</v>
      </c>
      <c r="H88" s="107">
        <v>79738</v>
      </c>
      <c r="I88" s="107">
        <f t="shared" ref="I88" si="28">I89+I94</f>
        <v>51685.590000000004</v>
      </c>
      <c r="J88" s="277">
        <f>I88/G88*100</f>
        <v>115.9389116469665</v>
      </c>
      <c r="K88" s="278">
        <f>I88/H88*100</f>
        <v>64.819270611251852</v>
      </c>
    </row>
    <row r="89" spans="2:11" s="28" customFormat="1">
      <c r="B89" s="143"/>
      <c r="C89" s="71"/>
      <c r="D89" s="86">
        <v>422</v>
      </c>
      <c r="E89" s="78"/>
      <c r="F89" s="96" t="s">
        <v>92</v>
      </c>
      <c r="G89" s="108">
        <f>SUM(G90:G93)</f>
        <v>19859</v>
      </c>
      <c r="H89" s="108"/>
      <c r="I89" s="108">
        <f t="shared" ref="I89" si="29">SUM(I90:I93)</f>
        <v>22321.260000000002</v>
      </c>
      <c r="J89" s="277">
        <f>I89/G89*100</f>
        <v>112.3987109119291</v>
      </c>
      <c r="K89" s="278" t="e">
        <f>I89/H89*100</f>
        <v>#DIV/0!</v>
      </c>
    </row>
    <row r="90" spans="2:11">
      <c r="B90" s="124"/>
      <c r="C90" s="4"/>
      <c r="D90" s="27"/>
      <c r="E90" s="61">
        <v>4221</v>
      </c>
      <c r="F90" s="66" t="s">
        <v>93</v>
      </c>
      <c r="G90" s="109">
        <v>19859</v>
      </c>
      <c r="H90" s="67"/>
      <c r="I90" s="68">
        <v>19722.13</v>
      </c>
      <c r="J90" s="281"/>
      <c r="K90" s="282"/>
    </row>
    <row r="91" spans="2:11">
      <c r="B91" s="124"/>
      <c r="C91" s="4"/>
      <c r="D91" s="27"/>
      <c r="E91" s="61">
        <v>4222</v>
      </c>
      <c r="F91" s="66" t="s">
        <v>94</v>
      </c>
      <c r="G91" s="109"/>
      <c r="H91" s="68"/>
      <c r="I91" s="68"/>
      <c r="J91" s="281"/>
      <c r="K91" s="282"/>
    </row>
    <row r="92" spans="2:11">
      <c r="B92" s="124"/>
      <c r="C92" s="4"/>
      <c r="D92" s="27"/>
      <c r="E92" s="61">
        <v>4223</v>
      </c>
      <c r="F92" s="66" t="s">
        <v>95</v>
      </c>
      <c r="G92" s="109"/>
      <c r="H92" s="68"/>
      <c r="I92" s="68">
        <v>2599.13</v>
      </c>
      <c r="J92" s="281"/>
      <c r="K92" s="282"/>
    </row>
    <row r="93" spans="2:11">
      <c r="B93" s="124"/>
      <c r="C93" s="4"/>
      <c r="D93" s="27"/>
      <c r="E93" s="61">
        <v>4227</v>
      </c>
      <c r="F93" s="66" t="s">
        <v>96</v>
      </c>
      <c r="G93" s="109"/>
      <c r="H93" s="68"/>
      <c r="I93" s="68"/>
      <c r="J93" s="281"/>
      <c r="K93" s="282"/>
    </row>
    <row r="94" spans="2:11" s="28" customFormat="1">
      <c r="B94" s="143"/>
      <c r="C94" s="71"/>
      <c r="D94" s="86">
        <v>424</v>
      </c>
      <c r="E94" s="78"/>
      <c r="F94" s="96" t="s">
        <v>97</v>
      </c>
      <c r="G94" s="108">
        <f>SUM(G95:G95)</f>
        <v>24721.02</v>
      </c>
      <c r="H94" s="108"/>
      <c r="I94" s="108">
        <f t="shared" ref="I94" si="30">SUM(I95:I95)</f>
        <v>29364.33</v>
      </c>
      <c r="J94" s="277">
        <f>I94/G94*100</f>
        <v>118.78284148469602</v>
      </c>
      <c r="K94" s="278" t="e">
        <f>I94/H94*100</f>
        <v>#DIV/0!</v>
      </c>
    </row>
    <row r="95" spans="2:11">
      <c r="B95" s="124"/>
      <c r="C95" s="4"/>
      <c r="D95" s="27"/>
      <c r="E95" s="61">
        <v>4241</v>
      </c>
      <c r="F95" s="66" t="s">
        <v>98</v>
      </c>
      <c r="G95" s="109">
        <v>24721.02</v>
      </c>
      <c r="H95" s="68"/>
      <c r="I95" s="68">
        <v>29364.33</v>
      </c>
      <c r="J95" s="281"/>
      <c r="K95" s="288"/>
    </row>
    <row r="96" spans="2:11">
      <c r="B96" s="141"/>
      <c r="C96" s="210"/>
      <c r="D96" s="187"/>
      <c r="E96" s="211"/>
      <c r="F96" s="212"/>
      <c r="G96" s="213"/>
      <c r="H96" s="139"/>
      <c r="I96" s="139"/>
      <c r="J96" s="269"/>
      <c r="K96" s="191"/>
    </row>
    <row r="97" spans="2:11" ht="15.75" thickBot="1">
      <c r="B97" s="141"/>
      <c r="C97" s="210"/>
      <c r="D97" s="187"/>
      <c r="E97" s="211"/>
      <c r="F97" s="212"/>
      <c r="G97" s="213"/>
      <c r="H97" s="139"/>
      <c r="I97" s="139"/>
      <c r="J97" s="269"/>
      <c r="K97" s="191"/>
    </row>
    <row r="98" spans="2:11" ht="15.75" thickBot="1">
      <c r="B98" s="202"/>
      <c r="C98" s="203">
        <v>92</v>
      </c>
      <c r="D98" s="204"/>
      <c r="E98" s="205"/>
      <c r="F98" s="206" t="s">
        <v>110</v>
      </c>
      <c r="G98" s="207">
        <f t="shared" ref="G98:I99" si="31">G99</f>
        <v>0</v>
      </c>
      <c r="H98" s="208">
        <f t="shared" si="31"/>
        <v>0</v>
      </c>
      <c r="I98" s="208">
        <f t="shared" si="31"/>
        <v>0</v>
      </c>
      <c r="J98" s="270" t="e">
        <f>I98/G98*100</f>
        <v>#DIV/0!</v>
      </c>
      <c r="K98" s="209" t="e">
        <f>I98/H98*100</f>
        <v>#DIV/0!</v>
      </c>
    </row>
    <row r="99" spans="2:11">
      <c r="B99" s="146"/>
      <c r="C99" s="78"/>
      <c r="D99" s="86">
        <v>922</v>
      </c>
      <c r="E99" s="192"/>
      <c r="F99" s="81" t="s">
        <v>111</v>
      </c>
      <c r="G99" s="101">
        <f t="shared" si="31"/>
        <v>0</v>
      </c>
      <c r="H99" s="82">
        <f t="shared" si="31"/>
        <v>0</v>
      </c>
      <c r="I99" s="82">
        <f t="shared" si="31"/>
        <v>0</v>
      </c>
      <c r="J99" s="268"/>
      <c r="K99" s="209"/>
    </row>
    <row r="100" spans="2:11" ht="15.75" thickBot="1">
      <c r="B100" s="147"/>
      <c r="C100" s="148"/>
      <c r="D100" s="159"/>
      <c r="E100" s="193">
        <v>9222</v>
      </c>
      <c r="F100" s="149" t="s">
        <v>112</v>
      </c>
      <c r="G100" s="150"/>
      <c r="H100" s="151"/>
      <c r="I100" s="152"/>
      <c r="J100" s="271"/>
      <c r="K100" s="153"/>
    </row>
  </sheetData>
  <mergeCells count="7">
    <mergeCell ref="B8:F8"/>
    <mergeCell ref="B9:F9"/>
    <mergeCell ref="B44:F44"/>
    <mergeCell ref="B45:F45"/>
    <mergeCell ref="B2:K2"/>
    <mergeCell ref="B4:K4"/>
    <mergeCell ref="B6:K6"/>
  </mergeCells>
  <pageMargins left="0.7" right="0.7" top="0.75" bottom="0.75" header="0.3" footer="0.3"/>
  <pageSetup paperSize="9" scale="61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42"/>
  <sheetViews>
    <sheetView workbookViewId="0">
      <selection activeCell="E43" sqref="E43"/>
    </sheetView>
  </sheetViews>
  <sheetFormatPr defaultRowHeight="15"/>
  <cols>
    <col min="2" max="2" width="39" customWidth="1"/>
    <col min="3" max="3" width="25.28515625" customWidth="1"/>
    <col min="4" max="4" width="23.140625" customWidth="1"/>
    <col min="5" max="5" width="25.28515625" customWidth="1"/>
    <col min="6" max="7" width="15.7109375" customWidth="1"/>
  </cols>
  <sheetData>
    <row r="1" spans="2:7" ht="18">
      <c r="B1" s="13"/>
      <c r="C1" s="13"/>
      <c r="D1" s="13"/>
      <c r="E1" s="3"/>
      <c r="F1" s="3"/>
      <c r="G1" s="3"/>
    </row>
    <row r="2" spans="2:7" ht="15.75" customHeight="1">
      <c r="B2" s="395" t="s">
        <v>30</v>
      </c>
      <c r="C2" s="395"/>
      <c r="D2" s="395"/>
      <c r="E2" s="395"/>
      <c r="F2" s="395"/>
      <c r="G2" s="395"/>
    </row>
    <row r="3" spans="2:7" ht="18.75" thickBot="1">
      <c r="B3" s="13"/>
      <c r="C3" s="13"/>
      <c r="D3" s="13"/>
      <c r="E3" s="3"/>
      <c r="F3" s="3"/>
      <c r="G3" s="3"/>
    </row>
    <row r="4" spans="2:7" ht="25.5">
      <c r="B4" s="114" t="s">
        <v>6</v>
      </c>
      <c r="C4" s="115" t="s">
        <v>55</v>
      </c>
      <c r="D4" s="115" t="s">
        <v>198</v>
      </c>
      <c r="E4" s="115" t="s">
        <v>199</v>
      </c>
      <c r="F4" s="115" t="s">
        <v>15</v>
      </c>
      <c r="G4" s="116" t="s">
        <v>36</v>
      </c>
    </row>
    <row r="5" spans="2:7" ht="15.75" thickBot="1">
      <c r="B5" s="134">
        <v>1</v>
      </c>
      <c r="C5" s="135">
        <v>2</v>
      </c>
      <c r="D5" s="135">
        <v>3</v>
      </c>
      <c r="E5" s="135">
        <v>4</v>
      </c>
      <c r="F5" s="135" t="s">
        <v>167</v>
      </c>
      <c r="G5" s="136" t="s">
        <v>168</v>
      </c>
    </row>
    <row r="6" spans="2:7" s="28" customFormat="1" ht="15.75" thickBot="1">
      <c r="B6" s="132" t="s">
        <v>29</v>
      </c>
      <c r="C6" s="133">
        <f>C7+C10+C13+C16+C20</f>
        <v>213692.08</v>
      </c>
      <c r="D6" s="133">
        <f>D7+D10+D13+D16+D20</f>
        <v>290486</v>
      </c>
      <c r="E6" s="133">
        <f>E7+E10+E13+E16+E20</f>
        <v>259109.02000000002</v>
      </c>
      <c r="F6" s="274">
        <f>E6/C6*100</f>
        <v>121.25345029165331</v>
      </c>
      <c r="G6" s="275">
        <f>E6/D6*100</f>
        <v>89.198453625992315</v>
      </c>
    </row>
    <row r="7" spans="2:7" s="28" customFormat="1" ht="15.75" thickBot="1">
      <c r="B7" s="129" t="s">
        <v>27</v>
      </c>
      <c r="C7" s="130">
        <f>C8</f>
        <v>160460.93</v>
      </c>
      <c r="D7" s="130">
        <f>D8</f>
        <v>200785</v>
      </c>
      <c r="E7" s="131">
        <f>E8</f>
        <v>196869.7</v>
      </c>
      <c r="F7" s="292">
        <f>E7/C7*100</f>
        <v>122.69011528226841</v>
      </c>
      <c r="G7" s="275">
        <f>E7/D7*100</f>
        <v>98.050003735338791</v>
      </c>
    </row>
    <row r="8" spans="2:7">
      <c r="B8" s="119" t="s">
        <v>100</v>
      </c>
      <c r="C8" s="67">
        <f>' Račun prihoda i rashoda'!G31</f>
        <v>160460.93</v>
      </c>
      <c r="D8" s="67">
        <v>200785</v>
      </c>
      <c r="E8" s="67">
        <f>' Račun prihoda i rashoda'!I31</f>
        <v>196869.7</v>
      </c>
      <c r="F8" s="281"/>
      <c r="G8" s="282"/>
    </row>
    <row r="9" spans="2:7">
      <c r="B9" s="121"/>
      <c r="C9" s="67"/>
      <c r="D9" s="67"/>
      <c r="E9" s="68"/>
      <c r="F9" s="281"/>
      <c r="G9" s="282"/>
    </row>
    <row r="10" spans="2:7" s="28" customFormat="1">
      <c r="B10" s="117" t="s">
        <v>26</v>
      </c>
      <c r="C10" s="112">
        <f>C11</f>
        <v>0</v>
      </c>
      <c r="D10" s="112">
        <f>D11</f>
        <v>27</v>
      </c>
      <c r="E10" s="113">
        <f>E11</f>
        <v>18.04</v>
      </c>
      <c r="F10" s="294" t="e">
        <f>E10/C10*100</f>
        <v>#DIV/0!</v>
      </c>
      <c r="G10" s="295">
        <f>E10/D10*100</f>
        <v>66.81481481481481</v>
      </c>
    </row>
    <row r="11" spans="2:7">
      <c r="B11" s="122" t="s">
        <v>140</v>
      </c>
      <c r="C11" s="67">
        <f>' Račun prihoda i rashoda'!G20</f>
        <v>0</v>
      </c>
      <c r="D11" s="67">
        <v>27</v>
      </c>
      <c r="E11" s="67">
        <f>' Račun prihoda i rashoda'!I20</f>
        <v>18.04</v>
      </c>
      <c r="F11" s="281"/>
      <c r="G11" s="282"/>
    </row>
    <row r="12" spans="2:7">
      <c r="B12" s="117"/>
      <c r="C12" s="67"/>
      <c r="D12" s="67"/>
      <c r="E12" s="68"/>
      <c r="F12" s="281"/>
      <c r="G12" s="282"/>
    </row>
    <row r="13" spans="2:7" s="28" customFormat="1">
      <c r="B13" s="123" t="s">
        <v>99</v>
      </c>
      <c r="C13" s="112">
        <f>C14</f>
        <v>5172.47</v>
      </c>
      <c r="D13" s="112">
        <f>D14</f>
        <v>7499</v>
      </c>
      <c r="E13" s="113">
        <f>E14</f>
        <v>4485.1899999999996</v>
      </c>
      <c r="F13" s="294">
        <f>E13/C13*100</f>
        <v>86.712731054989192</v>
      </c>
      <c r="G13" s="295">
        <f>E13/D13*100</f>
        <v>59.810508067742362</v>
      </c>
    </row>
    <row r="14" spans="2:7">
      <c r="B14" s="122" t="s">
        <v>101</v>
      </c>
      <c r="C14" s="67">
        <f>' Račun prihoda i rashoda'!G24</f>
        <v>5172.47</v>
      </c>
      <c r="D14" s="67">
        <v>7499</v>
      </c>
      <c r="E14" s="67">
        <f>' Račun prihoda i rashoda'!I24</f>
        <v>4485.1899999999996</v>
      </c>
      <c r="F14" s="281"/>
      <c r="G14" s="282"/>
    </row>
    <row r="15" spans="2:7">
      <c r="B15" s="122"/>
      <c r="C15" s="67"/>
      <c r="D15" s="67"/>
      <c r="E15" s="68"/>
      <c r="F15" s="281"/>
      <c r="G15" s="282"/>
    </row>
    <row r="16" spans="2:7" s="28" customFormat="1">
      <c r="B16" s="123" t="s">
        <v>102</v>
      </c>
      <c r="C16" s="112">
        <f>C17+C18</f>
        <v>47331.94</v>
      </c>
      <c r="D16" s="112">
        <f t="shared" ref="D16:E16" si="0">D17+D18</f>
        <v>78193</v>
      </c>
      <c r="E16" s="112">
        <f t="shared" si="0"/>
        <v>55945</v>
      </c>
      <c r="F16" s="294">
        <f>E16/C16*100</f>
        <v>118.19714129613111</v>
      </c>
      <c r="G16" s="295">
        <f>E16/D16*100</f>
        <v>71.54732520813883</v>
      </c>
    </row>
    <row r="17" spans="2:7">
      <c r="B17" s="122" t="s">
        <v>170</v>
      </c>
      <c r="C17" s="67">
        <f>' Račun prihoda i rashoda'!G13</f>
        <v>0</v>
      </c>
      <c r="D17" s="67">
        <v>1991</v>
      </c>
      <c r="E17" s="67">
        <f>' Račun prihoda i rashoda'!I13</f>
        <v>0</v>
      </c>
      <c r="F17" s="281"/>
      <c r="G17" s="282"/>
    </row>
    <row r="18" spans="2:7" ht="25.5">
      <c r="B18" s="122" t="s">
        <v>171</v>
      </c>
      <c r="C18" s="67">
        <f>' Račun prihoda i rashoda'!G16</f>
        <v>47331.94</v>
      </c>
      <c r="D18" s="67">
        <v>76202</v>
      </c>
      <c r="E18" s="67">
        <f>' Račun prihoda i rashoda'!I16</f>
        <v>55945</v>
      </c>
      <c r="F18" s="281"/>
      <c r="G18" s="282"/>
    </row>
    <row r="19" spans="2:7">
      <c r="B19" s="122"/>
      <c r="C19" s="67"/>
      <c r="D19" s="67"/>
      <c r="E19" s="68"/>
      <c r="F19" s="281"/>
      <c r="G19" s="282"/>
    </row>
    <row r="20" spans="2:7" s="28" customFormat="1">
      <c r="B20" s="123" t="s">
        <v>104</v>
      </c>
      <c r="C20" s="112">
        <f>C21</f>
        <v>726.74</v>
      </c>
      <c r="D20" s="112">
        <f>D21</f>
        <v>3982</v>
      </c>
      <c r="E20" s="112">
        <f t="shared" ref="E20" si="1">E21</f>
        <v>1791.09</v>
      </c>
      <c r="F20" s="294">
        <f>E20/C20*100</f>
        <v>246.45540358312462</v>
      </c>
      <c r="G20" s="295">
        <f>E20/D20*100</f>
        <v>44.979658463083879</v>
      </c>
    </row>
    <row r="21" spans="2:7" ht="15.75" thickBot="1">
      <c r="B21" s="158" t="s">
        <v>169</v>
      </c>
      <c r="C21" s="151">
        <f>' Račun prihoda i rashoda'!G27</f>
        <v>726.74</v>
      </c>
      <c r="D21" s="151">
        <v>3982</v>
      </c>
      <c r="E21" s="151">
        <f>' Račun prihoda i rashoda'!I27</f>
        <v>1791.09</v>
      </c>
      <c r="F21" s="287"/>
      <c r="G21" s="296"/>
    </row>
    <row r="22" spans="2:7">
      <c r="B22" s="141"/>
      <c r="C22" s="138"/>
      <c r="D22" s="138"/>
      <c r="E22" s="139"/>
      <c r="F22" s="140"/>
      <c r="G22" s="140"/>
    </row>
    <row r="23" spans="2:7" ht="15.75" thickBot="1">
      <c r="B23" s="137"/>
      <c r="C23" s="138"/>
      <c r="D23" s="138"/>
      <c r="E23" s="139"/>
      <c r="F23" s="140"/>
      <c r="G23" s="140"/>
    </row>
    <row r="24" spans="2:7" s="28" customFormat="1" ht="15.75" customHeight="1" thickBot="1">
      <c r="B24" s="132" t="s">
        <v>28</v>
      </c>
      <c r="C24" s="133">
        <f>C25+C28+C31++C34+C38+C42</f>
        <v>212485.77</v>
      </c>
      <c r="D24" s="133">
        <f>D25+D28+D31+D34+D38+D41</f>
        <v>310006</v>
      </c>
      <c r="E24" s="133">
        <f>E25+E28+E31+E34+E38+E41</f>
        <v>262234.17</v>
      </c>
      <c r="F24" s="297">
        <f>E24/C24*100</f>
        <v>123.41257958121147</v>
      </c>
      <c r="G24" s="298">
        <f>E24/D24*100</f>
        <v>84.590030515538402</v>
      </c>
    </row>
    <row r="25" spans="2:7" s="28" customFormat="1" ht="15.75" customHeight="1">
      <c r="B25" s="194" t="s">
        <v>27</v>
      </c>
      <c r="C25" s="130">
        <f>C26</f>
        <v>160460.93</v>
      </c>
      <c r="D25" s="130">
        <f>D26</f>
        <v>200785</v>
      </c>
      <c r="E25" s="131">
        <f>E26</f>
        <v>196869.7</v>
      </c>
      <c r="F25" s="292">
        <f>E25/C25*100</f>
        <v>122.69011528226841</v>
      </c>
      <c r="G25" s="293">
        <f>E25/D25*100</f>
        <v>98.050003735338791</v>
      </c>
    </row>
    <row r="26" spans="2:7">
      <c r="B26" s="169" t="s">
        <v>100</v>
      </c>
      <c r="C26" s="67">
        <v>160460.93</v>
      </c>
      <c r="D26" s="67">
        <v>200785</v>
      </c>
      <c r="E26" s="68">
        <v>196869.7</v>
      </c>
      <c r="F26" s="281"/>
      <c r="G26" s="282"/>
    </row>
    <row r="27" spans="2:7">
      <c r="B27" s="195"/>
      <c r="C27" s="67"/>
      <c r="D27" s="67"/>
      <c r="E27" s="68"/>
      <c r="F27" s="281"/>
      <c r="G27" s="282"/>
    </row>
    <row r="28" spans="2:7" s="28" customFormat="1">
      <c r="B28" s="196" t="s">
        <v>26</v>
      </c>
      <c r="C28" s="112">
        <f>C29</f>
        <v>0</v>
      </c>
      <c r="D28" s="112">
        <f>D29</f>
        <v>27</v>
      </c>
      <c r="E28" s="113">
        <f>E29</f>
        <v>0</v>
      </c>
      <c r="F28" s="294" t="e">
        <f>E28/C28*100</f>
        <v>#DIV/0!</v>
      </c>
      <c r="G28" s="295">
        <f>E28/D28*100</f>
        <v>0</v>
      </c>
    </row>
    <row r="29" spans="2:7">
      <c r="B29" s="197" t="s">
        <v>140</v>
      </c>
      <c r="C29" s="67">
        <v>0</v>
      </c>
      <c r="D29" s="67">
        <v>27</v>
      </c>
      <c r="E29" s="68">
        <v>0</v>
      </c>
      <c r="F29" s="281"/>
      <c r="G29" s="282"/>
    </row>
    <row r="30" spans="2:7">
      <c r="B30" s="196"/>
      <c r="C30" s="67"/>
      <c r="D30" s="67"/>
      <c r="E30" s="68"/>
      <c r="F30" s="281"/>
      <c r="G30" s="282"/>
    </row>
    <row r="31" spans="2:7" s="28" customFormat="1">
      <c r="B31" s="196" t="s">
        <v>99</v>
      </c>
      <c r="C31" s="112">
        <f>C32</f>
        <v>3351.96</v>
      </c>
      <c r="D31" s="112">
        <f>D32</f>
        <v>7499</v>
      </c>
      <c r="E31" s="113">
        <f>E32</f>
        <v>3286.88</v>
      </c>
      <c r="F31" s="294">
        <f>E31/C31*100</f>
        <v>98.05844938483753</v>
      </c>
      <c r="G31" s="295">
        <f>E31/D31*100</f>
        <v>43.830910788105079</v>
      </c>
    </row>
    <row r="32" spans="2:7">
      <c r="B32" s="197" t="s">
        <v>101</v>
      </c>
      <c r="C32" s="67">
        <v>3351.96</v>
      </c>
      <c r="D32" s="67">
        <v>7499</v>
      </c>
      <c r="E32" s="68">
        <v>3286.88</v>
      </c>
      <c r="F32" s="281"/>
      <c r="G32" s="282"/>
    </row>
    <row r="33" spans="2:7">
      <c r="B33" s="197"/>
      <c r="C33" s="67"/>
      <c r="D33" s="67"/>
      <c r="E33" s="68"/>
      <c r="F33" s="281"/>
      <c r="G33" s="282"/>
    </row>
    <row r="34" spans="2:7" s="28" customFormat="1">
      <c r="B34" s="196" t="s">
        <v>102</v>
      </c>
      <c r="C34" s="113">
        <f>C35+C36</f>
        <v>47331.94</v>
      </c>
      <c r="D34" s="113">
        <f t="shared" ref="D34:E34" si="2">D35+D36</f>
        <v>78193</v>
      </c>
      <c r="E34" s="113">
        <f t="shared" si="2"/>
        <v>55944.27</v>
      </c>
      <c r="F34" s="294">
        <f>E34/C34*100</f>
        <v>118.1955989972099</v>
      </c>
      <c r="G34" s="295">
        <f>E34/D34*100</f>
        <v>71.546391620733303</v>
      </c>
    </row>
    <row r="35" spans="2:7">
      <c r="B35" s="122" t="s">
        <v>170</v>
      </c>
      <c r="C35" s="68">
        <v>0</v>
      </c>
      <c r="D35" s="67">
        <v>1991</v>
      </c>
      <c r="E35" s="68">
        <v>0</v>
      </c>
      <c r="F35" s="281"/>
      <c r="G35" s="282"/>
    </row>
    <row r="36" spans="2:7" ht="25.5">
      <c r="B36" s="122" t="s">
        <v>171</v>
      </c>
      <c r="C36" s="68">
        <v>47331.94</v>
      </c>
      <c r="D36" s="67">
        <v>76202</v>
      </c>
      <c r="E36" s="68">
        <v>55944.27</v>
      </c>
      <c r="F36" s="281"/>
      <c r="G36" s="282"/>
    </row>
    <row r="37" spans="2:7">
      <c r="B37" s="122"/>
      <c r="C37" s="25"/>
      <c r="D37" s="67"/>
      <c r="E37" s="68"/>
      <c r="F37" s="281"/>
      <c r="G37" s="282"/>
    </row>
    <row r="38" spans="2:7" s="28" customFormat="1">
      <c r="B38" s="196" t="s">
        <v>104</v>
      </c>
      <c r="C38" s="113">
        <f>C39</f>
        <v>726.74</v>
      </c>
      <c r="D38" s="112">
        <f>D39</f>
        <v>3982</v>
      </c>
      <c r="E38" s="112">
        <f t="shared" ref="E38" si="3">E39</f>
        <v>1791.09</v>
      </c>
      <c r="F38" s="294">
        <f>E38/C38*100</f>
        <v>246.45540358312462</v>
      </c>
      <c r="G38" s="295">
        <f>E38/D38*100</f>
        <v>44.979658463083879</v>
      </c>
    </row>
    <row r="39" spans="2:7">
      <c r="B39" s="198" t="s">
        <v>105</v>
      </c>
      <c r="C39" s="68">
        <v>726.74</v>
      </c>
      <c r="D39" s="67">
        <v>3982</v>
      </c>
      <c r="E39" s="68">
        <v>1791.09</v>
      </c>
      <c r="F39" s="281"/>
      <c r="G39" s="282"/>
    </row>
    <row r="40" spans="2:7">
      <c r="B40" s="198"/>
      <c r="C40" s="68"/>
      <c r="D40" s="67"/>
      <c r="E40" s="68"/>
      <c r="F40" s="281"/>
      <c r="G40" s="282"/>
    </row>
    <row r="41" spans="2:7" s="28" customFormat="1">
      <c r="B41" s="196" t="s">
        <v>113</v>
      </c>
      <c r="C41" s="113">
        <f>C42</f>
        <v>614.20000000000005</v>
      </c>
      <c r="D41" s="112">
        <f>D42</f>
        <v>19520</v>
      </c>
      <c r="E41" s="113">
        <f>E42</f>
        <v>4342.2299999999996</v>
      </c>
      <c r="F41" s="294">
        <f>E41/C41*100</f>
        <v>706.97329859980448</v>
      </c>
      <c r="G41" s="295">
        <f>E41/D41*100</f>
        <v>22.245030737704916</v>
      </c>
    </row>
    <row r="42" spans="2:7" s="201" customFormat="1" ht="15.75" thickBot="1">
      <c r="B42" s="199" t="s">
        <v>114</v>
      </c>
      <c r="C42" s="200">
        <v>614.20000000000005</v>
      </c>
      <c r="D42" s="151">
        <v>19520</v>
      </c>
      <c r="E42" s="200">
        <v>4342.2299999999996</v>
      </c>
      <c r="F42" s="287"/>
      <c r="G42" s="296"/>
    </row>
  </sheetData>
  <mergeCells count="1">
    <mergeCell ref="B2:G2"/>
  </mergeCells>
  <pageMargins left="0.7" right="0.7" top="0.75" bottom="0.75" header="0.3" footer="0.3"/>
  <pageSetup paperSize="9" scale="74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9"/>
  <sheetViews>
    <sheetView workbookViewId="0">
      <selection activeCell="E5" sqref="E5"/>
    </sheetView>
  </sheetViews>
  <sheetFormatPr defaultRowHeight="15"/>
  <cols>
    <col min="2" max="2" width="37.7109375" customWidth="1"/>
    <col min="3" max="5" width="25.28515625" customWidth="1"/>
    <col min="6" max="7" width="15.7109375" customWidth="1"/>
  </cols>
  <sheetData>
    <row r="1" spans="2:7" ht="18">
      <c r="B1" s="13"/>
      <c r="C1" s="13"/>
      <c r="D1" s="13"/>
      <c r="E1" s="3"/>
      <c r="F1" s="3"/>
      <c r="G1" s="3"/>
    </row>
    <row r="2" spans="2:7" ht="15.75" customHeight="1">
      <c r="B2" s="395" t="s">
        <v>35</v>
      </c>
      <c r="C2" s="395"/>
      <c r="D2" s="395"/>
      <c r="E2" s="395"/>
      <c r="F2" s="395"/>
      <c r="G2" s="395"/>
    </row>
    <row r="3" spans="2:7" ht="18.75" thickBot="1">
      <c r="B3" s="13"/>
      <c r="C3" s="13"/>
      <c r="D3" s="13"/>
      <c r="E3" s="3"/>
      <c r="F3" s="3"/>
      <c r="G3" s="3"/>
    </row>
    <row r="4" spans="2:7" ht="25.5">
      <c r="B4" s="114" t="s">
        <v>6</v>
      </c>
      <c r="C4" s="115" t="s">
        <v>108</v>
      </c>
      <c r="D4" s="115" t="s">
        <v>198</v>
      </c>
      <c r="E4" s="115" t="s">
        <v>200</v>
      </c>
      <c r="F4" s="115" t="s">
        <v>15</v>
      </c>
      <c r="G4" s="116" t="s">
        <v>36</v>
      </c>
    </row>
    <row r="5" spans="2:7" ht="15.75" thickBot="1">
      <c r="B5" s="134">
        <v>1</v>
      </c>
      <c r="C5" s="135">
        <v>2</v>
      </c>
      <c r="D5" s="135">
        <v>3</v>
      </c>
      <c r="E5" s="135">
        <v>4</v>
      </c>
      <c r="F5" s="135" t="s">
        <v>167</v>
      </c>
      <c r="G5" s="136" t="s">
        <v>168</v>
      </c>
    </row>
    <row r="6" spans="2:7" s="28" customFormat="1" ht="15.75" customHeight="1" thickBot="1">
      <c r="B6" s="173" t="s">
        <v>28</v>
      </c>
      <c r="C6" s="174">
        <f>C7</f>
        <v>212485.77</v>
      </c>
      <c r="D6" s="174">
        <f t="shared" ref="D6:E6" si="0">D7</f>
        <v>310006</v>
      </c>
      <c r="E6" s="174">
        <f t="shared" si="0"/>
        <v>262234.17</v>
      </c>
      <c r="F6" s="175"/>
      <c r="G6" s="176"/>
    </row>
    <row r="7" spans="2:7" s="28" customFormat="1" ht="15.75" customHeight="1">
      <c r="B7" s="129" t="s">
        <v>106</v>
      </c>
      <c r="C7" s="130">
        <f>C8</f>
        <v>212485.77</v>
      </c>
      <c r="D7" s="130">
        <f>D8</f>
        <v>310006</v>
      </c>
      <c r="E7" s="130">
        <f>E8</f>
        <v>262234.17</v>
      </c>
      <c r="F7" s="299">
        <f>E7/C7*100</f>
        <v>123.41257958121147</v>
      </c>
      <c r="G7" s="300">
        <f>E7/D7*100</f>
        <v>84.590030515538402</v>
      </c>
    </row>
    <row r="8" spans="2:7">
      <c r="B8" s="169" t="s">
        <v>107</v>
      </c>
      <c r="C8" s="67">
        <f>'Rashodi i prihodi prema izvoru'!C24</f>
        <v>212485.77</v>
      </c>
      <c r="D8" s="67">
        <f>'Rashodi i prihodi prema izvoru'!D24</f>
        <v>310006</v>
      </c>
      <c r="E8" s="67">
        <f>'Rashodi i prihodi prema izvoru'!E24</f>
        <v>262234.17</v>
      </c>
      <c r="F8" s="177"/>
      <c r="G8" s="178"/>
    </row>
    <row r="9" spans="2:7">
      <c r="B9" s="170"/>
      <c r="C9" s="67"/>
      <c r="D9" s="67"/>
      <c r="E9" s="68"/>
      <c r="F9" s="70"/>
      <c r="G9" s="145"/>
    </row>
  </sheetData>
  <mergeCells count="1">
    <mergeCell ref="B2:G2"/>
  </mergeCells>
  <pageMargins left="0.7" right="0.7" top="0.75" bottom="0.75" header="0.3" footer="0.3"/>
  <pageSetup paperSize="9" scale="74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15"/>
  <sheetViews>
    <sheetView workbookViewId="0">
      <selection activeCell="I6" sqref="I6"/>
    </sheetView>
  </sheetViews>
  <sheetFormatPr defaultRowHeight="1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9" width="25.28515625" customWidth="1"/>
    <col min="10" max="11" width="15.7109375" customWidth="1"/>
  </cols>
  <sheetData>
    <row r="1" spans="2:11" ht="18" customHeight="1"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2:11" ht="18" customHeight="1">
      <c r="B2" s="395" t="s">
        <v>52</v>
      </c>
      <c r="C2" s="395"/>
      <c r="D2" s="395"/>
      <c r="E2" s="395"/>
      <c r="F2" s="395"/>
      <c r="G2" s="395"/>
      <c r="H2" s="395"/>
      <c r="I2" s="395"/>
      <c r="J2" s="395"/>
      <c r="K2" s="395"/>
    </row>
    <row r="3" spans="2:11" ht="15.75" customHeight="1">
      <c r="B3" s="395" t="s">
        <v>31</v>
      </c>
      <c r="C3" s="395"/>
      <c r="D3" s="395"/>
      <c r="E3" s="395"/>
      <c r="F3" s="395"/>
      <c r="G3" s="395"/>
      <c r="H3" s="395"/>
      <c r="I3" s="395"/>
      <c r="J3" s="395"/>
      <c r="K3" s="395"/>
    </row>
    <row r="4" spans="2:11" ht="18.75" thickBot="1">
      <c r="B4" s="13"/>
      <c r="C4" s="13"/>
      <c r="D4" s="13"/>
      <c r="E4" s="13"/>
      <c r="F4" s="13"/>
      <c r="G4" s="13"/>
      <c r="H4" s="13"/>
      <c r="I4" s="3"/>
      <c r="J4" s="3"/>
      <c r="K4" s="3"/>
    </row>
    <row r="5" spans="2:11" ht="25.5" customHeight="1">
      <c r="B5" s="389" t="s">
        <v>6</v>
      </c>
      <c r="C5" s="390"/>
      <c r="D5" s="390"/>
      <c r="E5" s="390"/>
      <c r="F5" s="391"/>
      <c r="G5" s="341" t="s">
        <v>55</v>
      </c>
      <c r="H5" s="115" t="s">
        <v>198</v>
      </c>
      <c r="I5" s="341" t="s">
        <v>199</v>
      </c>
      <c r="J5" s="179" t="s">
        <v>15</v>
      </c>
      <c r="K5" s="180" t="s">
        <v>36</v>
      </c>
    </row>
    <row r="6" spans="2:11">
      <c r="B6" s="396">
        <v>1</v>
      </c>
      <c r="C6" s="397"/>
      <c r="D6" s="397"/>
      <c r="E6" s="397"/>
      <c r="F6" s="398"/>
      <c r="G6" s="125">
        <v>2</v>
      </c>
      <c r="H6" s="125">
        <v>3</v>
      </c>
      <c r="I6" s="125">
        <v>4</v>
      </c>
      <c r="J6" s="273" t="s">
        <v>167</v>
      </c>
      <c r="K6" s="181" t="s">
        <v>168</v>
      </c>
    </row>
    <row r="7" spans="2:11" s="28" customFormat="1" ht="25.5">
      <c r="B7" s="117">
        <v>8</v>
      </c>
      <c r="C7" s="4"/>
      <c r="D7" s="4"/>
      <c r="E7" s="4"/>
      <c r="F7" s="4" t="s">
        <v>8</v>
      </c>
      <c r="G7" s="112">
        <f>G8</f>
        <v>0</v>
      </c>
      <c r="H7" s="112">
        <f t="shared" ref="H7:I9" si="0">H8</f>
        <v>0</v>
      </c>
      <c r="I7" s="112">
        <f t="shared" si="0"/>
        <v>0</v>
      </c>
      <c r="J7" s="111" t="e">
        <f>I7/G7*100</f>
        <v>#DIV/0!</v>
      </c>
      <c r="K7" s="118" t="e">
        <f>I7/H7*100</f>
        <v>#DIV/0!</v>
      </c>
    </row>
    <row r="8" spans="2:11">
      <c r="B8" s="117"/>
      <c r="C8" s="8">
        <v>84</v>
      </c>
      <c r="D8" s="8"/>
      <c r="E8" s="8"/>
      <c r="F8" s="8" t="s">
        <v>13</v>
      </c>
      <c r="G8" s="67">
        <f>G9</f>
        <v>0</v>
      </c>
      <c r="H8" s="67">
        <f t="shared" si="0"/>
        <v>0</v>
      </c>
      <c r="I8" s="67">
        <f t="shared" si="0"/>
        <v>0</v>
      </c>
      <c r="J8" s="183"/>
      <c r="K8" s="118"/>
    </row>
    <row r="9" spans="2:11" ht="51">
      <c r="B9" s="144"/>
      <c r="C9" s="5"/>
      <c r="D9" s="5">
        <v>841</v>
      </c>
      <c r="E9" s="5"/>
      <c r="F9" s="26" t="s">
        <v>115</v>
      </c>
      <c r="G9" s="67">
        <f>G10</f>
        <v>0</v>
      </c>
      <c r="H9" s="67">
        <f t="shared" si="0"/>
        <v>0</v>
      </c>
      <c r="I9" s="67">
        <f t="shared" si="0"/>
        <v>0</v>
      </c>
      <c r="J9" s="183"/>
      <c r="K9" s="184"/>
    </row>
    <row r="10" spans="2:11" ht="25.5">
      <c r="B10" s="144"/>
      <c r="C10" s="5"/>
      <c r="D10" s="5"/>
      <c r="E10" s="5">
        <v>8413</v>
      </c>
      <c r="F10" s="26" t="s">
        <v>116</v>
      </c>
      <c r="G10" s="67">
        <v>0</v>
      </c>
      <c r="H10" s="67">
        <v>0</v>
      </c>
      <c r="I10" s="67">
        <v>0</v>
      </c>
      <c r="J10" s="25"/>
      <c r="K10" s="120"/>
    </row>
    <row r="11" spans="2:11">
      <c r="B11" s="144"/>
      <c r="C11" s="5"/>
      <c r="D11" s="5"/>
      <c r="E11" s="6"/>
      <c r="F11" s="9"/>
      <c r="G11" s="67"/>
      <c r="H11" s="67"/>
      <c r="I11" s="68"/>
      <c r="J11" s="25"/>
      <c r="K11" s="120"/>
    </row>
    <row r="12" spans="2:11" s="28" customFormat="1" ht="25.5">
      <c r="B12" s="182">
        <v>5</v>
      </c>
      <c r="C12" s="7"/>
      <c r="D12" s="7"/>
      <c r="E12" s="7"/>
      <c r="F12" s="18" t="s">
        <v>9</v>
      </c>
      <c r="G12" s="112">
        <f>G13</f>
        <v>0</v>
      </c>
      <c r="H12" s="112">
        <f t="shared" ref="H12:I14" si="1">H13</f>
        <v>0</v>
      </c>
      <c r="I12" s="112">
        <f t="shared" si="1"/>
        <v>0</v>
      </c>
      <c r="J12" s="111" t="e">
        <f>I12/G12*100</f>
        <v>#DIV/0!</v>
      </c>
      <c r="K12" s="118" t="e">
        <f>I12/H12*100</f>
        <v>#DIV/0!</v>
      </c>
    </row>
    <row r="13" spans="2:11" ht="25.5">
      <c r="B13" s="124"/>
      <c r="C13" s="8">
        <v>54</v>
      </c>
      <c r="D13" s="8"/>
      <c r="E13" s="8"/>
      <c r="F13" s="19" t="s">
        <v>14</v>
      </c>
      <c r="G13" s="67">
        <f>G14</f>
        <v>0</v>
      </c>
      <c r="H13" s="67">
        <f t="shared" si="1"/>
        <v>0</v>
      </c>
      <c r="I13" s="67">
        <f t="shared" si="1"/>
        <v>0</v>
      </c>
      <c r="J13" s="183"/>
      <c r="K13" s="184"/>
    </row>
    <row r="14" spans="2:11" ht="63.75">
      <c r="B14" s="124"/>
      <c r="C14" s="8"/>
      <c r="D14" s="8">
        <v>541</v>
      </c>
      <c r="E14" s="26"/>
      <c r="F14" s="26" t="s">
        <v>117</v>
      </c>
      <c r="G14" s="67">
        <f>G15</f>
        <v>0</v>
      </c>
      <c r="H14" s="67">
        <f t="shared" si="1"/>
        <v>0</v>
      </c>
      <c r="I14" s="67">
        <f t="shared" si="1"/>
        <v>0</v>
      </c>
      <c r="J14" s="25"/>
      <c r="K14" s="120"/>
    </row>
    <row r="15" spans="2:11" ht="39" thickBot="1">
      <c r="B15" s="158"/>
      <c r="C15" s="214"/>
      <c r="D15" s="214"/>
      <c r="E15" s="215">
        <v>5413</v>
      </c>
      <c r="F15" s="215" t="s">
        <v>118</v>
      </c>
      <c r="G15" s="151">
        <v>0</v>
      </c>
      <c r="H15" s="151">
        <v>0</v>
      </c>
      <c r="I15" s="151">
        <v>0</v>
      </c>
      <c r="J15" s="171"/>
      <c r="K15" s="172"/>
    </row>
  </sheetData>
  <mergeCells count="4">
    <mergeCell ref="B5:F5"/>
    <mergeCell ref="B2:K2"/>
    <mergeCell ref="B3:K3"/>
    <mergeCell ref="B6:F6"/>
  </mergeCells>
  <pageMargins left="0.7" right="0.7" top="0.75" bottom="0.75" header="0.3" footer="0.3"/>
  <pageSetup paperSize="9" scale="6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36"/>
  <sheetViews>
    <sheetView topLeftCell="A4" workbookViewId="0">
      <selection activeCell="E5" sqref="E5"/>
    </sheetView>
  </sheetViews>
  <sheetFormatPr defaultRowHeight="15"/>
  <cols>
    <col min="2" max="2" width="37.7109375" customWidth="1"/>
    <col min="3" max="5" width="25.28515625" customWidth="1"/>
    <col min="6" max="7" width="15.7109375" customWidth="1"/>
  </cols>
  <sheetData>
    <row r="1" spans="2:7" ht="18">
      <c r="B1" s="13"/>
      <c r="C1" s="13"/>
      <c r="D1" s="13"/>
      <c r="E1" s="3"/>
      <c r="F1" s="3"/>
      <c r="G1" s="3"/>
    </row>
    <row r="2" spans="2:7" ht="15.75" customHeight="1">
      <c r="B2" s="395" t="s">
        <v>32</v>
      </c>
      <c r="C2" s="395"/>
      <c r="D2" s="395"/>
      <c r="E2" s="395"/>
      <c r="F2" s="395"/>
      <c r="G2" s="395"/>
    </row>
    <row r="3" spans="2:7" ht="18.75" thickBot="1">
      <c r="B3" s="13"/>
      <c r="C3" s="13"/>
      <c r="D3" s="13"/>
      <c r="E3" s="3"/>
      <c r="F3" s="3"/>
      <c r="G3" s="3"/>
    </row>
    <row r="4" spans="2:7" ht="25.5">
      <c r="B4" s="114" t="s">
        <v>6</v>
      </c>
      <c r="C4" s="115" t="s">
        <v>55</v>
      </c>
      <c r="D4" s="115" t="s">
        <v>198</v>
      </c>
      <c r="E4" s="115" t="s">
        <v>199</v>
      </c>
      <c r="F4" s="115" t="s">
        <v>15</v>
      </c>
      <c r="G4" s="116" t="s">
        <v>36</v>
      </c>
    </row>
    <row r="5" spans="2:7">
      <c r="B5" s="216">
        <v>1</v>
      </c>
      <c r="C5" s="135">
        <v>2</v>
      </c>
      <c r="D5" s="32">
        <v>3</v>
      </c>
      <c r="E5" s="32">
        <v>4</v>
      </c>
      <c r="F5" s="32" t="s">
        <v>167</v>
      </c>
      <c r="G5" s="217" t="s">
        <v>168</v>
      </c>
    </row>
    <row r="6" spans="2:7">
      <c r="B6" s="117" t="s">
        <v>33</v>
      </c>
      <c r="C6" s="112">
        <f>C7+C10+C13+C16+C19</f>
        <v>0</v>
      </c>
      <c r="D6" s="112">
        <f t="shared" ref="D6:E6" si="0">D7+D10+D13+D16+D19</f>
        <v>0</v>
      </c>
      <c r="E6" s="112">
        <f t="shared" si="0"/>
        <v>0</v>
      </c>
      <c r="F6" s="126" t="e">
        <f>E6/C6*100</f>
        <v>#DIV/0!</v>
      </c>
      <c r="G6" s="127" t="e">
        <f>E6/D6*100</f>
        <v>#DIV/0!</v>
      </c>
    </row>
    <row r="7" spans="2:7" s="28" customFormat="1">
      <c r="B7" s="129" t="s">
        <v>27</v>
      </c>
      <c r="C7" s="130">
        <f>C8</f>
        <v>0</v>
      </c>
      <c r="D7" s="130">
        <f t="shared" ref="D7:E7" si="1">D8</f>
        <v>0</v>
      </c>
      <c r="E7" s="130">
        <f t="shared" si="1"/>
        <v>0</v>
      </c>
      <c r="F7" s="126" t="e">
        <f>E7/C7*100</f>
        <v>#DIV/0!</v>
      </c>
      <c r="G7" s="127" t="e">
        <f t="shared" ref="G7:G35" si="2">E7/D7*100</f>
        <v>#DIV/0!</v>
      </c>
    </row>
    <row r="8" spans="2:7">
      <c r="B8" s="119" t="s">
        <v>100</v>
      </c>
      <c r="C8" s="67">
        <v>0</v>
      </c>
      <c r="D8" s="67">
        <v>0</v>
      </c>
      <c r="E8" s="67">
        <v>0</v>
      </c>
      <c r="F8" s="126"/>
      <c r="G8" s="127"/>
    </row>
    <row r="9" spans="2:7">
      <c r="B9" s="121"/>
      <c r="C9" s="67"/>
      <c r="D9" s="67"/>
      <c r="E9" s="67"/>
      <c r="F9" s="25"/>
      <c r="G9" s="127"/>
    </row>
    <row r="10" spans="2:7" s="28" customFormat="1">
      <c r="B10" s="117" t="s">
        <v>26</v>
      </c>
      <c r="C10" s="112">
        <f>C11</f>
        <v>0</v>
      </c>
      <c r="D10" s="112">
        <f t="shared" ref="D10:E10" si="3">D11</f>
        <v>0</v>
      </c>
      <c r="E10" s="112">
        <f t="shared" si="3"/>
        <v>0</v>
      </c>
      <c r="F10" s="126" t="e">
        <f>E10/C10*100</f>
        <v>#DIV/0!</v>
      </c>
      <c r="G10" s="127" t="e">
        <f t="shared" si="2"/>
        <v>#DIV/0!</v>
      </c>
    </row>
    <row r="11" spans="2:7">
      <c r="B11" s="122" t="s">
        <v>152</v>
      </c>
      <c r="C11" s="67">
        <v>0</v>
      </c>
      <c r="D11" s="67">
        <v>0</v>
      </c>
      <c r="E11" s="67">
        <v>0</v>
      </c>
      <c r="F11" s="126"/>
      <c r="G11" s="127"/>
    </row>
    <row r="12" spans="2:7">
      <c r="B12" s="117"/>
      <c r="C12" s="67"/>
      <c r="D12" s="67"/>
      <c r="E12" s="67"/>
      <c r="F12" s="25"/>
      <c r="G12" s="127"/>
    </row>
    <row r="13" spans="2:7" s="28" customFormat="1">
      <c r="B13" s="123" t="s">
        <v>99</v>
      </c>
      <c r="C13" s="112">
        <f>C14</f>
        <v>0</v>
      </c>
      <c r="D13" s="112">
        <f t="shared" ref="D13:E13" si="4">D14</f>
        <v>0</v>
      </c>
      <c r="E13" s="112">
        <f t="shared" si="4"/>
        <v>0</v>
      </c>
      <c r="F13" s="126" t="e">
        <f>E13/C13*100</f>
        <v>#DIV/0!</v>
      </c>
      <c r="G13" s="127" t="e">
        <f t="shared" si="2"/>
        <v>#DIV/0!</v>
      </c>
    </row>
    <row r="14" spans="2:7">
      <c r="B14" s="122" t="s">
        <v>101</v>
      </c>
      <c r="C14" s="67">
        <v>0</v>
      </c>
      <c r="D14" s="67">
        <v>0</v>
      </c>
      <c r="E14" s="67">
        <v>0</v>
      </c>
      <c r="F14" s="126"/>
      <c r="G14" s="127"/>
    </row>
    <row r="15" spans="2:7">
      <c r="B15" s="122"/>
      <c r="C15" s="67"/>
      <c r="D15" s="67"/>
      <c r="E15" s="67"/>
      <c r="F15" s="25"/>
      <c r="G15" s="127"/>
    </row>
    <row r="16" spans="2:7" s="28" customFormat="1">
      <c r="B16" s="123" t="s">
        <v>102</v>
      </c>
      <c r="C16" s="112">
        <f>C17</f>
        <v>0</v>
      </c>
      <c r="D16" s="112">
        <f t="shared" ref="D16:E16" si="5">D17</f>
        <v>0</v>
      </c>
      <c r="E16" s="112">
        <f t="shared" si="5"/>
        <v>0</v>
      </c>
      <c r="F16" s="126" t="e">
        <f>E16/C16*100</f>
        <v>#DIV/0!</v>
      </c>
      <c r="G16" s="127" t="e">
        <f t="shared" si="2"/>
        <v>#DIV/0!</v>
      </c>
    </row>
    <row r="17" spans="2:7">
      <c r="B17" s="122" t="s">
        <v>103</v>
      </c>
      <c r="C17" s="67">
        <v>0</v>
      </c>
      <c r="D17" s="67">
        <v>0</v>
      </c>
      <c r="E17" s="67">
        <v>0</v>
      </c>
      <c r="F17" s="126"/>
      <c r="G17" s="127"/>
    </row>
    <row r="18" spans="2:7">
      <c r="B18" s="122"/>
      <c r="C18" s="67"/>
      <c r="D18" s="67"/>
      <c r="E18" s="67"/>
      <c r="F18" s="25"/>
      <c r="G18" s="127"/>
    </row>
    <row r="19" spans="2:7" s="28" customFormat="1">
      <c r="B19" s="123" t="s">
        <v>104</v>
      </c>
      <c r="C19" s="112">
        <f>C20</f>
        <v>0</v>
      </c>
      <c r="D19" s="112">
        <f t="shared" ref="D19:E19" si="6">D20</f>
        <v>0</v>
      </c>
      <c r="E19" s="112">
        <f t="shared" si="6"/>
        <v>0</v>
      </c>
      <c r="F19" s="126" t="e">
        <f>E19/C19*100</f>
        <v>#DIV/0!</v>
      </c>
      <c r="G19" s="127" t="e">
        <f t="shared" si="2"/>
        <v>#DIV/0!</v>
      </c>
    </row>
    <row r="20" spans="2:7">
      <c r="B20" s="124" t="s">
        <v>105</v>
      </c>
      <c r="C20" s="67">
        <v>0</v>
      </c>
      <c r="D20" s="67">
        <v>0</v>
      </c>
      <c r="E20" s="67">
        <v>0</v>
      </c>
      <c r="F20" s="126"/>
      <c r="G20" s="127"/>
    </row>
    <row r="21" spans="2:7">
      <c r="B21" s="122"/>
      <c r="C21" s="218"/>
      <c r="D21" s="218"/>
      <c r="E21" s="218"/>
      <c r="F21" s="25"/>
      <c r="G21" s="127"/>
    </row>
    <row r="22" spans="2:7" s="28" customFormat="1" ht="15.75" customHeight="1">
      <c r="B22" s="117" t="s">
        <v>34</v>
      </c>
      <c r="C22" s="112">
        <f>C23+C26+C29++C32+C35+C39</f>
        <v>0</v>
      </c>
      <c r="D22" s="112">
        <f t="shared" ref="D22:E22" si="7">D23+D26+D29++D32+D35+D39</f>
        <v>0</v>
      </c>
      <c r="E22" s="112">
        <f t="shared" si="7"/>
        <v>0</v>
      </c>
      <c r="F22" s="126" t="e">
        <f>E22/C22*100</f>
        <v>#DIV/0!</v>
      </c>
      <c r="G22" s="127" t="e">
        <f t="shared" si="2"/>
        <v>#DIV/0!</v>
      </c>
    </row>
    <row r="23" spans="2:7" ht="15.75" customHeight="1">
      <c r="B23" s="194" t="s">
        <v>27</v>
      </c>
      <c r="C23" s="130">
        <f>C24</f>
        <v>0</v>
      </c>
      <c r="D23" s="130">
        <f t="shared" ref="D23:E23" si="8">D24</f>
        <v>0</v>
      </c>
      <c r="E23" s="130">
        <f t="shared" si="8"/>
        <v>0</v>
      </c>
      <c r="F23" s="126" t="e">
        <f>E23/C23*100</f>
        <v>#DIV/0!</v>
      </c>
      <c r="G23" s="127" t="e">
        <f t="shared" si="2"/>
        <v>#DIV/0!</v>
      </c>
    </row>
    <row r="24" spans="2:7">
      <c r="B24" s="169" t="s">
        <v>100</v>
      </c>
      <c r="C24" s="67">
        <v>0</v>
      </c>
      <c r="D24" s="67">
        <v>0</v>
      </c>
      <c r="E24" s="67">
        <v>0</v>
      </c>
      <c r="F24" s="126"/>
      <c r="G24" s="127"/>
    </row>
    <row r="25" spans="2:7" s="28" customFormat="1">
      <c r="B25" s="195"/>
      <c r="C25" s="67"/>
      <c r="D25" s="67"/>
      <c r="E25" s="67"/>
      <c r="F25" s="111"/>
      <c r="G25" s="127"/>
    </row>
    <row r="26" spans="2:7">
      <c r="B26" s="196" t="s">
        <v>26</v>
      </c>
      <c r="C26" s="112">
        <f>C27</f>
        <v>0</v>
      </c>
      <c r="D26" s="112">
        <f t="shared" ref="D26:E26" si="9">D27</f>
        <v>0</v>
      </c>
      <c r="E26" s="112">
        <f t="shared" si="9"/>
        <v>0</v>
      </c>
      <c r="F26" s="126" t="e">
        <f>E26/C26*100</f>
        <v>#DIV/0!</v>
      </c>
      <c r="G26" s="127" t="e">
        <f t="shared" si="2"/>
        <v>#DIV/0!</v>
      </c>
    </row>
    <row r="27" spans="2:7">
      <c r="B27" s="197" t="s">
        <v>152</v>
      </c>
      <c r="C27" s="67">
        <v>0</v>
      </c>
      <c r="D27" s="67">
        <v>0</v>
      </c>
      <c r="E27" s="67">
        <v>0</v>
      </c>
      <c r="F27" s="126"/>
      <c r="G27" s="127"/>
    </row>
    <row r="28" spans="2:7" s="28" customFormat="1">
      <c r="B28" s="196"/>
      <c r="C28" s="67"/>
      <c r="D28" s="67"/>
      <c r="E28" s="67"/>
      <c r="F28" s="111"/>
      <c r="G28" s="127"/>
    </row>
    <row r="29" spans="2:7">
      <c r="B29" s="196" t="s">
        <v>99</v>
      </c>
      <c r="C29" s="112">
        <f>C30</f>
        <v>0</v>
      </c>
      <c r="D29" s="112">
        <f t="shared" ref="D29:E29" si="10">D30</f>
        <v>0</v>
      </c>
      <c r="E29" s="112">
        <f t="shared" si="10"/>
        <v>0</v>
      </c>
      <c r="F29" s="126" t="e">
        <f>E29/C29*100</f>
        <v>#DIV/0!</v>
      </c>
      <c r="G29" s="127" t="e">
        <f t="shared" si="2"/>
        <v>#DIV/0!</v>
      </c>
    </row>
    <row r="30" spans="2:7">
      <c r="B30" s="197" t="s">
        <v>101</v>
      </c>
      <c r="C30" s="67">
        <v>0</v>
      </c>
      <c r="D30" s="67">
        <v>0</v>
      </c>
      <c r="E30" s="67">
        <v>0</v>
      </c>
      <c r="F30" s="126"/>
      <c r="G30" s="127"/>
    </row>
    <row r="31" spans="2:7" s="28" customFormat="1">
      <c r="B31" s="197"/>
      <c r="C31" s="67"/>
      <c r="D31" s="67"/>
      <c r="E31" s="67"/>
      <c r="F31" s="111"/>
      <c r="G31" s="127"/>
    </row>
    <row r="32" spans="2:7">
      <c r="B32" s="196" t="s">
        <v>102</v>
      </c>
      <c r="C32" s="113">
        <f>C33</f>
        <v>0</v>
      </c>
      <c r="D32" s="113">
        <f t="shared" ref="D32:E32" si="11">D33</f>
        <v>0</v>
      </c>
      <c r="E32" s="113">
        <f t="shared" si="11"/>
        <v>0</v>
      </c>
      <c r="F32" s="126" t="e">
        <f>E32/C32*100</f>
        <v>#DIV/0!</v>
      </c>
      <c r="G32" s="127" t="e">
        <f t="shared" si="2"/>
        <v>#DIV/0!</v>
      </c>
    </row>
    <row r="33" spans="2:7">
      <c r="B33" s="197" t="s">
        <v>103</v>
      </c>
      <c r="C33" s="68">
        <v>0</v>
      </c>
      <c r="D33" s="68">
        <v>0</v>
      </c>
      <c r="E33" s="68">
        <v>0</v>
      </c>
      <c r="F33" s="126"/>
      <c r="G33" s="127"/>
    </row>
    <row r="34" spans="2:7" s="28" customFormat="1">
      <c r="B34" s="197"/>
      <c r="C34" s="25"/>
      <c r="D34" s="25"/>
      <c r="E34" s="25"/>
      <c r="F34" s="111"/>
      <c r="G34" s="127"/>
    </row>
    <row r="35" spans="2:7">
      <c r="B35" s="196" t="s">
        <v>104</v>
      </c>
      <c r="C35" s="113">
        <f>C36</f>
        <v>0</v>
      </c>
      <c r="D35" s="113">
        <f t="shared" ref="D35:E35" si="12">D36</f>
        <v>0</v>
      </c>
      <c r="E35" s="113">
        <f t="shared" si="12"/>
        <v>0</v>
      </c>
      <c r="F35" s="126" t="e">
        <f>E35/C35*100</f>
        <v>#DIV/0!</v>
      </c>
      <c r="G35" s="127" t="e">
        <f t="shared" si="2"/>
        <v>#DIV/0!</v>
      </c>
    </row>
    <row r="36" spans="2:7" ht="15.75" thickBot="1">
      <c r="B36" s="199" t="s">
        <v>105</v>
      </c>
      <c r="C36" s="152">
        <v>0</v>
      </c>
      <c r="D36" s="152">
        <v>0</v>
      </c>
      <c r="E36" s="152">
        <v>0</v>
      </c>
      <c r="F36" s="128"/>
      <c r="G36" s="127"/>
    </row>
  </sheetData>
  <mergeCells count="1">
    <mergeCell ref="B2:G2"/>
  </mergeCells>
  <pageMargins left="0.7" right="0.7" top="0.75" bottom="0.75" header="0.3" footer="0.3"/>
  <pageSetup paperSize="9" scale="74" fitToHeight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196"/>
  <sheetViews>
    <sheetView workbookViewId="0">
      <selection activeCell="J192" sqref="J192"/>
    </sheetView>
  </sheetViews>
  <sheetFormatPr defaultRowHeight="15"/>
  <cols>
    <col min="2" max="2" width="7.42578125" bestFit="1" customWidth="1"/>
    <col min="3" max="3" width="8.42578125" bestFit="1" customWidth="1"/>
    <col min="4" max="4" width="11.28515625" customWidth="1"/>
    <col min="5" max="5" width="55" customWidth="1"/>
    <col min="6" max="7" width="25.28515625" style="224" customWidth="1"/>
    <col min="8" max="8" width="15.7109375" customWidth="1"/>
  </cols>
  <sheetData>
    <row r="1" spans="2:8" ht="18">
      <c r="B1" s="2"/>
      <c r="C1" s="2"/>
      <c r="D1" s="2"/>
      <c r="E1" s="2"/>
      <c r="F1" s="223"/>
      <c r="G1" s="223"/>
      <c r="H1" s="3"/>
    </row>
    <row r="2" spans="2:8" ht="18" customHeight="1">
      <c r="B2" s="395" t="s">
        <v>10</v>
      </c>
      <c r="C2" s="453"/>
      <c r="D2" s="453"/>
      <c r="E2" s="453"/>
      <c r="F2" s="453"/>
      <c r="G2" s="453"/>
      <c r="H2" s="453"/>
    </row>
    <row r="3" spans="2:8" ht="18">
      <c r="B3" s="2"/>
      <c r="C3" s="2"/>
      <c r="D3" s="2"/>
      <c r="E3" s="2"/>
      <c r="F3" s="223"/>
      <c r="G3" s="223"/>
      <c r="H3" s="3"/>
    </row>
    <row r="4" spans="2:8" ht="15.75">
      <c r="B4" s="454" t="s">
        <v>53</v>
      </c>
      <c r="C4" s="454"/>
      <c r="D4" s="454"/>
      <c r="E4" s="454"/>
      <c r="F4" s="454"/>
      <c r="G4" s="454"/>
      <c r="H4" s="454"/>
    </row>
    <row r="5" spans="2:8" ht="18.75" thickBot="1">
      <c r="B5" s="13"/>
      <c r="C5" s="13"/>
      <c r="D5" s="13"/>
      <c r="E5" s="13"/>
      <c r="F5" s="223"/>
      <c r="G5" s="223"/>
      <c r="H5" s="3"/>
    </row>
    <row r="6" spans="2:8" ht="25.5">
      <c r="B6" s="389" t="s">
        <v>6</v>
      </c>
      <c r="C6" s="390"/>
      <c r="D6" s="390"/>
      <c r="E6" s="391"/>
      <c r="F6" s="238" t="s">
        <v>198</v>
      </c>
      <c r="G6" s="238" t="s">
        <v>201</v>
      </c>
      <c r="H6" s="116" t="s">
        <v>36</v>
      </c>
    </row>
    <row r="7" spans="2:8" s="24" customFormat="1" ht="15.75" customHeight="1">
      <c r="B7" s="455">
        <v>1</v>
      </c>
      <c r="C7" s="456"/>
      <c r="D7" s="456"/>
      <c r="E7" s="457"/>
      <c r="F7" s="33">
        <v>2</v>
      </c>
      <c r="G7" s="33">
        <v>3</v>
      </c>
      <c r="H7" s="239" t="s">
        <v>172</v>
      </c>
    </row>
    <row r="8" spans="2:8" s="34" customFormat="1" ht="30" customHeight="1">
      <c r="B8" s="458">
        <v>35263</v>
      </c>
      <c r="C8" s="459"/>
      <c r="D8" s="460"/>
      <c r="E8" s="324" t="s">
        <v>177</v>
      </c>
      <c r="F8" s="220"/>
      <c r="G8" s="221"/>
      <c r="H8" s="240"/>
    </row>
    <row r="9" spans="2:8" s="34" customFormat="1" ht="30" customHeight="1">
      <c r="B9" s="447"/>
      <c r="C9" s="448"/>
      <c r="D9" s="449"/>
      <c r="E9" s="229" t="s">
        <v>119</v>
      </c>
      <c r="F9" s="306">
        <f>SUM(F10:F15)</f>
        <v>310006</v>
      </c>
      <c r="G9" s="307">
        <f>SUM(G10:G15)</f>
        <v>262234.17</v>
      </c>
      <c r="H9" s="301">
        <f>G9/F9*100</f>
        <v>84.590030515538402</v>
      </c>
    </row>
    <row r="10" spans="2:8" s="34" customFormat="1" ht="30" customHeight="1">
      <c r="B10" s="399" t="s">
        <v>128</v>
      </c>
      <c r="C10" s="400"/>
      <c r="D10" s="401"/>
      <c r="E10" s="35" t="s">
        <v>120</v>
      </c>
      <c r="F10" s="308">
        <f>'Rashodi i prihodi prema izvoru'!D7</f>
        <v>200785</v>
      </c>
      <c r="G10" s="309">
        <f>'Rashodi i prihodi prema izvoru'!E25</f>
        <v>196869.7</v>
      </c>
      <c r="H10" s="302">
        <f t="shared" ref="H10:H29" si="0">G10/F10*100</f>
        <v>98.050003735338791</v>
      </c>
    </row>
    <row r="11" spans="2:8" s="34" customFormat="1" ht="30" customHeight="1">
      <c r="B11" s="399" t="s">
        <v>153</v>
      </c>
      <c r="C11" s="400"/>
      <c r="D11" s="401"/>
      <c r="E11" s="35" t="s">
        <v>121</v>
      </c>
      <c r="F11" s="308">
        <f>'Rashodi i prihodi prema izvoru'!D10</f>
        <v>27</v>
      </c>
      <c r="G11" s="309">
        <f>'Rashodi i prihodi prema izvoru'!E28</f>
        <v>0</v>
      </c>
      <c r="H11" s="302">
        <f t="shared" si="0"/>
        <v>0</v>
      </c>
    </row>
    <row r="12" spans="2:8" s="34" customFormat="1" ht="30" customHeight="1">
      <c r="B12" s="399" t="s">
        <v>141</v>
      </c>
      <c r="C12" s="400"/>
      <c r="D12" s="401"/>
      <c r="E12" s="35" t="s">
        <v>122</v>
      </c>
      <c r="F12" s="308">
        <f>'Rashodi i prihodi prema izvoru'!D13</f>
        <v>7499</v>
      </c>
      <c r="G12" s="309">
        <f>'Rashodi i prihodi prema izvoru'!E31</f>
        <v>3286.88</v>
      </c>
      <c r="H12" s="302">
        <f t="shared" si="0"/>
        <v>43.830910788105079</v>
      </c>
    </row>
    <row r="13" spans="2:8" s="34" customFormat="1" ht="30" customHeight="1">
      <c r="B13" s="399" t="s">
        <v>143</v>
      </c>
      <c r="C13" s="400"/>
      <c r="D13" s="401"/>
      <c r="E13" s="35" t="s">
        <v>123</v>
      </c>
      <c r="F13" s="308">
        <f>'Rashodi i prihodi prema izvoru'!D16</f>
        <v>78193</v>
      </c>
      <c r="G13" s="309">
        <f>'Rashodi i prihodi prema izvoru'!E34</f>
        <v>55944.27</v>
      </c>
      <c r="H13" s="302">
        <f t="shared" si="0"/>
        <v>71.546391620733303</v>
      </c>
    </row>
    <row r="14" spans="2:8" s="34" customFormat="1" ht="30" customHeight="1">
      <c r="B14" s="399" t="s">
        <v>146</v>
      </c>
      <c r="C14" s="400"/>
      <c r="D14" s="401"/>
      <c r="E14" s="35" t="s">
        <v>124</v>
      </c>
      <c r="F14" s="308">
        <f>'Rashodi i prihodi prema izvoru'!D20</f>
        <v>3982</v>
      </c>
      <c r="G14" s="309">
        <f>'Rashodi i prihodi prema izvoru'!E38</f>
        <v>1791.09</v>
      </c>
      <c r="H14" s="302">
        <f t="shared" si="0"/>
        <v>44.979658463083879</v>
      </c>
    </row>
    <row r="15" spans="2:8" s="34" customFormat="1" ht="30" customHeight="1">
      <c r="B15" s="399">
        <v>94</v>
      </c>
      <c r="C15" s="400"/>
      <c r="D15" s="401"/>
      <c r="E15" s="35" t="s">
        <v>125</v>
      </c>
      <c r="F15" s="308">
        <f>' Račun prihoda i rashoda'!H36</f>
        <v>19520</v>
      </c>
      <c r="G15" s="309">
        <f>'Rashodi i prihodi prema izvoru'!E41</f>
        <v>4342.2299999999996</v>
      </c>
      <c r="H15" s="302">
        <f t="shared" si="0"/>
        <v>22.245030737704916</v>
      </c>
    </row>
    <row r="16" spans="2:8" s="34" customFormat="1" ht="30" customHeight="1">
      <c r="B16" s="399"/>
      <c r="C16" s="400"/>
      <c r="D16" s="401"/>
      <c r="E16" s="35"/>
      <c r="F16" s="308"/>
      <c r="G16" s="309"/>
      <c r="H16" s="302"/>
    </row>
    <row r="17" spans="2:8" s="222" customFormat="1" ht="30" customHeight="1">
      <c r="B17" s="450" t="s">
        <v>126</v>
      </c>
      <c r="C17" s="451"/>
      <c r="D17" s="452"/>
      <c r="E17" s="230" t="s">
        <v>127</v>
      </c>
      <c r="F17" s="310">
        <f>F18+F59+F142</f>
        <v>310006</v>
      </c>
      <c r="G17" s="310">
        <f>G18+G59+G142</f>
        <v>262234.17</v>
      </c>
      <c r="H17" s="303">
        <f t="shared" si="0"/>
        <v>84.590030515538402</v>
      </c>
    </row>
    <row r="18" spans="2:8" s="222" customFormat="1" ht="30" customHeight="1">
      <c r="B18" s="441" t="s">
        <v>178</v>
      </c>
      <c r="C18" s="442"/>
      <c r="D18" s="443"/>
      <c r="E18" s="326" t="s">
        <v>179</v>
      </c>
      <c r="F18" s="327">
        <f>F19</f>
        <v>180167</v>
      </c>
      <c r="G18" s="312">
        <f>G19</f>
        <v>176251.69999999998</v>
      </c>
      <c r="H18" s="328">
        <f t="shared" si="0"/>
        <v>97.826849534043404</v>
      </c>
    </row>
    <row r="19" spans="2:8" s="222" customFormat="1" ht="30" customHeight="1">
      <c r="B19" s="421" t="s">
        <v>128</v>
      </c>
      <c r="C19" s="422"/>
      <c r="D19" s="423"/>
      <c r="E19" s="228" t="s">
        <v>120</v>
      </c>
      <c r="F19" s="313">
        <f>F20</f>
        <v>180167</v>
      </c>
      <c r="G19" s="342">
        <f>G20</f>
        <v>176251.69999999998</v>
      </c>
      <c r="H19" s="343">
        <f t="shared" si="0"/>
        <v>97.826849534043404</v>
      </c>
    </row>
    <row r="20" spans="2:8" s="222" customFormat="1" ht="30" customHeight="1">
      <c r="B20" s="440">
        <v>3</v>
      </c>
      <c r="C20" s="464"/>
      <c r="D20" s="465"/>
      <c r="E20" s="319" t="s">
        <v>3</v>
      </c>
      <c r="F20" s="320">
        <f>F21+F28+F56</f>
        <v>180167</v>
      </c>
      <c r="G20" s="320">
        <f>G21+G28+G56</f>
        <v>176251.69999999998</v>
      </c>
      <c r="H20" s="302">
        <f t="shared" si="0"/>
        <v>97.826849534043404</v>
      </c>
    </row>
    <row r="21" spans="2:8" s="222" customFormat="1" ht="30" customHeight="1">
      <c r="B21" s="440">
        <v>31</v>
      </c>
      <c r="C21" s="464"/>
      <c r="D21" s="465"/>
      <c r="E21" s="319" t="s">
        <v>4</v>
      </c>
      <c r="F21" s="320">
        <v>155020</v>
      </c>
      <c r="G21" s="320">
        <f>G22+G24+G26</f>
        <v>154444.21999999997</v>
      </c>
      <c r="H21" s="302">
        <f t="shared" si="0"/>
        <v>99.628576957811873</v>
      </c>
    </row>
    <row r="22" spans="2:8" s="222" customFormat="1" ht="30" customHeight="1">
      <c r="B22" s="440">
        <v>311</v>
      </c>
      <c r="C22" s="464"/>
      <c r="D22" s="465"/>
      <c r="E22" s="319" t="s">
        <v>173</v>
      </c>
      <c r="F22" s="320"/>
      <c r="G22" s="320">
        <f>G23</f>
        <v>112832.72</v>
      </c>
      <c r="H22" s="302"/>
    </row>
    <row r="23" spans="2:8" s="222" customFormat="1" ht="30" customHeight="1">
      <c r="B23" s="461">
        <v>3111</v>
      </c>
      <c r="C23" s="462"/>
      <c r="D23" s="463"/>
      <c r="E23" s="321" t="s">
        <v>23</v>
      </c>
      <c r="F23" s="322"/>
      <c r="G23" s="322">
        <v>112832.72</v>
      </c>
      <c r="H23" s="302"/>
    </row>
    <row r="24" spans="2:8" s="222" customFormat="1" ht="30" customHeight="1">
      <c r="B24" s="440">
        <v>312</v>
      </c>
      <c r="C24" s="464"/>
      <c r="D24" s="465"/>
      <c r="E24" s="319" t="s">
        <v>68</v>
      </c>
      <c r="F24" s="320"/>
      <c r="G24" s="320">
        <f>G25</f>
        <v>22994.080000000002</v>
      </c>
      <c r="H24" s="302"/>
    </row>
    <row r="25" spans="2:8" s="222" customFormat="1" ht="30" customHeight="1">
      <c r="B25" s="461">
        <v>3121</v>
      </c>
      <c r="C25" s="462"/>
      <c r="D25" s="463"/>
      <c r="E25" s="321" t="s">
        <v>68</v>
      </c>
      <c r="F25" s="322"/>
      <c r="G25" s="322">
        <v>22994.080000000002</v>
      </c>
      <c r="H25" s="302"/>
    </row>
    <row r="26" spans="2:8" s="222" customFormat="1" ht="30" customHeight="1">
      <c r="B26" s="440">
        <v>313</v>
      </c>
      <c r="C26" s="464"/>
      <c r="D26" s="465"/>
      <c r="E26" s="319" t="s">
        <v>69</v>
      </c>
      <c r="F26" s="320"/>
      <c r="G26" s="320">
        <f>G27</f>
        <v>18617.419999999998</v>
      </c>
      <c r="H26" s="302"/>
    </row>
    <row r="27" spans="2:8" s="222" customFormat="1" ht="30" customHeight="1">
      <c r="B27" s="461">
        <v>3132</v>
      </c>
      <c r="C27" s="462"/>
      <c r="D27" s="463"/>
      <c r="E27" s="321" t="s">
        <v>174</v>
      </c>
      <c r="F27" s="322"/>
      <c r="G27" s="322">
        <v>18617.419999999998</v>
      </c>
      <c r="H27" s="302"/>
    </row>
    <row r="28" spans="2:8" s="222" customFormat="1" ht="30" customHeight="1">
      <c r="B28" s="402">
        <v>32</v>
      </c>
      <c r="C28" s="403"/>
      <c r="D28" s="404"/>
      <c r="E28" s="219" t="s">
        <v>12</v>
      </c>
      <c r="F28" s="314">
        <v>24351</v>
      </c>
      <c r="G28" s="314">
        <f>G29+G33+G38+G48+G50</f>
        <v>21392.030000000002</v>
      </c>
      <c r="H28" s="302">
        <f t="shared" si="0"/>
        <v>87.848671512463568</v>
      </c>
    </row>
    <row r="29" spans="2:8" s="222" customFormat="1" ht="30" customHeight="1">
      <c r="B29" s="402">
        <v>321</v>
      </c>
      <c r="C29" s="403"/>
      <c r="D29" s="404"/>
      <c r="E29" s="219" t="s">
        <v>24</v>
      </c>
      <c r="F29" s="314"/>
      <c r="G29" s="314">
        <f>SUM(G30:G32)</f>
        <v>6540.81</v>
      </c>
      <c r="H29" s="302"/>
    </row>
    <row r="30" spans="2:8" s="34" customFormat="1" ht="30" customHeight="1">
      <c r="B30" s="413">
        <v>3211</v>
      </c>
      <c r="C30" s="414"/>
      <c r="D30" s="415"/>
      <c r="E30" s="5" t="s">
        <v>25</v>
      </c>
      <c r="F30" s="309"/>
      <c r="G30" s="309">
        <v>1700.75</v>
      </c>
      <c r="H30" s="240"/>
    </row>
    <row r="31" spans="2:8" s="34" customFormat="1" ht="30" customHeight="1">
      <c r="B31" s="416">
        <v>3212</v>
      </c>
      <c r="C31" s="417"/>
      <c r="D31" s="418"/>
      <c r="E31" s="63" t="s">
        <v>175</v>
      </c>
      <c r="F31" s="309"/>
      <c r="G31" s="309">
        <v>4590.0600000000004</v>
      </c>
      <c r="H31" s="240"/>
    </row>
    <row r="32" spans="2:8" s="34" customFormat="1" ht="30" customHeight="1">
      <c r="B32" s="416">
        <v>3213</v>
      </c>
      <c r="C32" s="417"/>
      <c r="D32" s="418"/>
      <c r="E32" s="63" t="s">
        <v>130</v>
      </c>
      <c r="F32" s="309"/>
      <c r="G32" s="309">
        <v>250</v>
      </c>
      <c r="H32" s="240"/>
    </row>
    <row r="33" spans="2:8" s="222" customFormat="1" ht="30" customHeight="1">
      <c r="B33" s="402">
        <v>322</v>
      </c>
      <c r="C33" s="403"/>
      <c r="D33" s="404"/>
      <c r="E33" s="219" t="s">
        <v>131</v>
      </c>
      <c r="F33" s="314"/>
      <c r="G33" s="314">
        <f>SUM(G34:G37)</f>
        <v>4698.59</v>
      </c>
      <c r="H33" s="304"/>
    </row>
    <row r="34" spans="2:8" s="34" customFormat="1" ht="30" customHeight="1">
      <c r="B34" s="399">
        <v>3221</v>
      </c>
      <c r="C34" s="400"/>
      <c r="D34" s="401"/>
      <c r="E34" s="35" t="s">
        <v>132</v>
      </c>
      <c r="F34" s="309"/>
      <c r="G34" s="309">
        <v>2311.9499999999998</v>
      </c>
      <c r="H34" s="305"/>
    </row>
    <row r="35" spans="2:8" s="34" customFormat="1" ht="30" customHeight="1">
      <c r="B35" s="399">
        <v>3223</v>
      </c>
      <c r="C35" s="400"/>
      <c r="D35" s="401"/>
      <c r="E35" s="35" t="s">
        <v>165</v>
      </c>
      <c r="F35" s="309"/>
      <c r="G35" s="309">
        <v>1713.55</v>
      </c>
      <c r="H35" s="305"/>
    </row>
    <row r="36" spans="2:8" s="34" customFormat="1" ht="30" customHeight="1">
      <c r="B36" s="399">
        <v>3224</v>
      </c>
      <c r="C36" s="400"/>
      <c r="D36" s="401"/>
      <c r="E36" s="35" t="s">
        <v>133</v>
      </c>
      <c r="F36" s="309"/>
      <c r="G36" s="309">
        <v>320.58999999999997</v>
      </c>
      <c r="H36" s="305"/>
    </row>
    <row r="37" spans="2:8" s="34" customFormat="1" ht="30" customHeight="1">
      <c r="B37" s="399">
        <v>3225</v>
      </c>
      <c r="C37" s="400"/>
      <c r="D37" s="401"/>
      <c r="E37" s="35" t="s">
        <v>134</v>
      </c>
      <c r="F37" s="309"/>
      <c r="G37" s="309">
        <v>352.5</v>
      </c>
      <c r="H37" s="305"/>
    </row>
    <row r="38" spans="2:8" s="222" customFormat="1" ht="30" customHeight="1">
      <c r="B38" s="402">
        <v>323</v>
      </c>
      <c r="C38" s="403"/>
      <c r="D38" s="404"/>
      <c r="E38" s="219" t="s">
        <v>135</v>
      </c>
      <c r="F38" s="314"/>
      <c r="G38" s="314">
        <f>SUM(G39:G47)</f>
        <v>8726.73</v>
      </c>
      <c r="H38" s="304"/>
    </row>
    <row r="39" spans="2:8" s="34" customFormat="1" ht="30" customHeight="1">
      <c r="B39" s="399">
        <v>3231</v>
      </c>
      <c r="C39" s="400"/>
      <c r="D39" s="401"/>
      <c r="E39" s="35" t="s">
        <v>136</v>
      </c>
      <c r="F39" s="309"/>
      <c r="G39" s="309">
        <v>1055.77</v>
      </c>
      <c r="H39" s="240"/>
    </row>
    <row r="40" spans="2:8" s="34" customFormat="1" ht="30" customHeight="1">
      <c r="B40" s="399">
        <v>3232</v>
      </c>
      <c r="C40" s="400"/>
      <c r="D40" s="401"/>
      <c r="E40" s="35" t="s">
        <v>137</v>
      </c>
      <c r="F40" s="309"/>
      <c r="G40" s="309">
        <v>1428.32</v>
      </c>
      <c r="H40" s="240"/>
    </row>
    <row r="41" spans="2:8" s="34" customFormat="1" ht="30" customHeight="1">
      <c r="B41" s="399">
        <v>3233</v>
      </c>
      <c r="C41" s="400"/>
      <c r="D41" s="401"/>
      <c r="E41" s="35" t="s">
        <v>75</v>
      </c>
      <c r="F41" s="309"/>
      <c r="G41" s="309">
        <v>1012.5</v>
      </c>
      <c r="H41" s="240"/>
    </row>
    <row r="42" spans="2:8" s="34" customFormat="1" ht="30" customHeight="1">
      <c r="B42" s="399">
        <v>3234</v>
      </c>
      <c r="C42" s="400"/>
      <c r="D42" s="401"/>
      <c r="E42" s="35" t="s">
        <v>76</v>
      </c>
      <c r="F42" s="309"/>
      <c r="G42" s="309">
        <v>621.34</v>
      </c>
      <c r="H42" s="240"/>
    </row>
    <row r="43" spans="2:8" s="34" customFormat="1" ht="30" customHeight="1">
      <c r="B43" s="399">
        <v>3235</v>
      </c>
      <c r="C43" s="400"/>
      <c r="D43" s="401"/>
      <c r="E43" s="35" t="s">
        <v>77</v>
      </c>
      <c r="F43" s="309"/>
      <c r="G43" s="309">
        <v>0</v>
      </c>
      <c r="H43" s="240"/>
    </row>
    <row r="44" spans="2:8" s="34" customFormat="1" ht="30" customHeight="1">
      <c r="B44" s="399">
        <v>3236</v>
      </c>
      <c r="C44" s="400"/>
      <c r="D44" s="401"/>
      <c r="E44" s="35" t="s">
        <v>138</v>
      </c>
      <c r="F44" s="309"/>
      <c r="G44" s="309">
        <v>1827.62</v>
      </c>
      <c r="H44" s="240"/>
    </row>
    <row r="45" spans="2:8" s="34" customFormat="1" ht="30" customHeight="1">
      <c r="B45" s="399">
        <v>3237</v>
      </c>
      <c r="C45" s="400"/>
      <c r="D45" s="401"/>
      <c r="E45" s="35" t="s">
        <v>78</v>
      </c>
      <c r="F45" s="309"/>
      <c r="G45" s="309">
        <v>1215.6099999999999</v>
      </c>
      <c r="H45" s="240"/>
    </row>
    <row r="46" spans="2:8" s="34" customFormat="1" ht="30" customHeight="1">
      <c r="B46" s="399">
        <v>3238</v>
      </c>
      <c r="C46" s="400"/>
      <c r="D46" s="401"/>
      <c r="E46" s="35" t="s">
        <v>79</v>
      </c>
      <c r="F46" s="309"/>
      <c r="G46" s="309">
        <v>638.54999999999995</v>
      </c>
      <c r="H46" s="240"/>
    </row>
    <row r="47" spans="2:8" s="34" customFormat="1" ht="30" customHeight="1">
      <c r="B47" s="399">
        <v>3239</v>
      </c>
      <c r="C47" s="400"/>
      <c r="D47" s="401"/>
      <c r="E47" s="35" t="s">
        <v>80</v>
      </c>
      <c r="F47" s="309"/>
      <c r="G47" s="309">
        <v>927.02</v>
      </c>
      <c r="H47" s="240"/>
    </row>
    <row r="48" spans="2:8" s="222" customFormat="1" ht="30" customHeight="1">
      <c r="B48" s="402">
        <v>324</v>
      </c>
      <c r="C48" s="403"/>
      <c r="D48" s="404"/>
      <c r="E48" s="219" t="s">
        <v>81</v>
      </c>
      <c r="F48" s="314"/>
      <c r="G48" s="314">
        <f>G49</f>
        <v>0</v>
      </c>
      <c r="H48" s="329"/>
    </row>
    <row r="49" spans="2:8" s="225" customFormat="1" ht="30" customHeight="1">
      <c r="B49" s="399">
        <v>3241</v>
      </c>
      <c r="C49" s="400"/>
      <c r="D49" s="401"/>
      <c r="E49" s="35" t="s">
        <v>81</v>
      </c>
      <c r="F49" s="309"/>
      <c r="G49" s="309">
        <v>0</v>
      </c>
      <c r="H49" s="329"/>
    </row>
    <row r="50" spans="2:8" s="222" customFormat="1" ht="30" customHeight="1">
      <c r="B50" s="402">
        <v>329</v>
      </c>
      <c r="C50" s="403"/>
      <c r="D50" s="404"/>
      <c r="E50" s="219" t="s">
        <v>139</v>
      </c>
      <c r="F50" s="314"/>
      <c r="G50" s="314">
        <f>G52+G53+G54+G55+G51</f>
        <v>1425.8999999999999</v>
      </c>
      <c r="H50" s="304"/>
    </row>
    <row r="51" spans="2:8" s="222" customFormat="1" ht="30" customHeight="1">
      <c r="B51" s="399">
        <v>3292</v>
      </c>
      <c r="C51" s="419"/>
      <c r="D51" s="420"/>
      <c r="E51" s="35" t="s">
        <v>83</v>
      </c>
      <c r="F51" s="309"/>
      <c r="G51" s="309">
        <v>288.8</v>
      </c>
      <c r="H51" s="330"/>
    </row>
    <row r="52" spans="2:8" s="225" customFormat="1" ht="30" customHeight="1">
      <c r="B52" s="399">
        <v>3293</v>
      </c>
      <c r="C52" s="400"/>
      <c r="D52" s="401"/>
      <c r="E52" s="35" t="s">
        <v>84</v>
      </c>
      <c r="F52" s="309"/>
      <c r="G52" s="309">
        <v>611.23</v>
      </c>
      <c r="H52" s="331"/>
    </row>
    <row r="53" spans="2:8" s="225" customFormat="1" ht="30" customHeight="1">
      <c r="B53" s="399">
        <v>3294</v>
      </c>
      <c r="C53" s="400"/>
      <c r="D53" s="401"/>
      <c r="E53" s="35" t="s">
        <v>85</v>
      </c>
      <c r="F53" s="309"/>
      <c r="G53" s="309">
        <v>0</v>
      </c>
      <c r="H53" s="331"/>
    </row>
    <row r="54" spans="2:8" s="225" customFormat="1" ht="30" customHeight="1">
      <c r="B54" s="399">
        <v>3295</v>
      </c>
      <c r="C54" s="400"/>
      <c r="D54" s="401"/>
      <c r="E54" s="35" t="s">
        <v>86</v>
      </c>
      <c r="F54" s="309"/>
      <c r="G54" s="309">
        <v>0</v>
      </c>
      <c r="H54" s="331"/>
    </row>
    <row r="55" spans="2:8" s="225" customFormat="1" ht="30" customHeight="1">
      <c r="B55" s="399">
        <v>3299</v>
      </c>
      <c r="C55" s="400"/>
      <c r="D55" s="401"/>
      <c r="E55" s="35" t="s">
        <v>139</v>
      </c>
      <c r="F55" s="309"/>
      <c r="G55" s="309">
        <v>525.87</v>
      </c>
      <c r="H55" s="331"/>
    </row>
    <row r="56" spans="2:8" s="222" customFormat="1" ht="30" customHeight="1">
      <c r="B56" s="402">
        <v>34</v>
      </c>
      <c r="C56" s="403"/>
      <c r="D56" s="404"/>
      <c r="E56" s="219" t="s">
        <v>87</v>
      </c>
      <c r="F56" s="314">
        <v>796</v>
      </c>
      <c r="G56" s="314">
        <f>G57</f>
        <v>415.45</v>
      </c>
      <c r="H56" s="330">
        <f>G56/F56*100</f>
        <v>52.192211055276381</v>
      </c>
    </row>
    <row r="57" spans="2:8" s="222" customFormat="1" ht="30" customHeight="1">
      <c r="B57" s="402">
        <v>343</v>
      </c>
      <c r="C57" s="403"/>
      <c r="D57" s="404"/>
      <c r="E57" s="219" t="s">
        <v>176</v>
      </c>
      <c r="F57" s="314"/>
      <c r="G57" s="314">
        <f>G58</f>
        <v>415.45</v>
      </c>
      <c r="H57" s="330"/>
    </row>
    <row r="58" spans="2:8" s="225" customFormat="1" ht="30" customHeight="1">
      <c r="B58" s="399">
        <v>3431</v>
      </c>
      <c r="C58" s="400"/>
      <c r="D58" s="401"/>
      <c r="E58" s="35" t="s">
        <v>89</v>
      </c>
      <c r="F58" s="309"/>
      <c r="G58" s="309">
        <v>415.45</v>
      </c>
      <c r="H58" s="330"/>
    </row>
    <row r="59" spans="2:8" s="222" customFormat="1" ht="30" customHeight="1">
      <c r="B59" s="441" t="s">
        <v>180</v>
      </c>
      <c r="C59" s="442"/>
      <c r="D59" s="443"/>
      <c r="E59" s="325" t="s">
        <v>181</v>
      </c>
      <c r="F59" s="311">
        <f>F60+F93+F127+F132</f>
        <v>50101</v>
      </c>
      <c r="G59" s="311">
        <f>G60+G93</f>
        <v>34296.879999999997</v>
      </c>
      <c r="H59" s="328">
        <f t="shared" ref="H57:H59" si="1">G59/F59*100</f>
        <v>68.455479930540307</v>
      </c>
    </row>
    <row r="60" spans="2:8" s="222" customFormat="1" ht="30" customHeight="1">
      <c r="B60" s="421" t="s">
        <v>141</v>
      </c>
      <c r="C60" s="422"/>
      <c r="D60" s="423"/>
      <c r="E60" s="228" t="s">
        <v>142</v>
      </c>
      <c r="F60" s="315">
        <f>F61</f>
        <v>4514</v>
      </c>
      <c r="G60" s="315">
        <f>G61</f>
        <v>221.88</v>
      </c>
      <c r="H60" s="330">
        <f t="shared" ref="H60" si="2">G60/F60*100</f>
        <v>4.9153743907842262</v>
      </c>
    </row>
    <row r="61" spans="2:8" s="222" customFormat="1" ht="30" customHeight="1">
      <c r="B61" s="402">
        <v>3</v>
      </c>
      <c r="C61" s="403"/>
      <c r="D61" s="404"/>
      <c r="E61" s="219" t="s">
        <v>3</v>
      </c>
      <c r="F61" s="314">
        <f>F62+F89</f>
        <v>4514</v>
      </c>
      <c r="G61" s="314">
        <f>G62+G89</f>
        <v>221.88</v>
      </c>
      <c r="H61" s="304">
        <f>G61/F61*100</f>
        <v>4.9153743907842262</v>
      </c>
    </row>
    <row r="62" spans="2:8" s="225" customFormat="1" ht="30" customHeight="1">
      <c r="B62" s="402">
        <v>32</v>
      </c>
      <c r="C62" s="403"/>
      <c r="D62" s="404"/>
      <c r="E62" s="219" t="s">
        <v>12</v>
      </c>
      <c r="F62" s="314">
        <v>4315</v>
      </c>
      <c r="G62" s="314">
        <f>G66+G71+G81+G83+G63</f>
        <v>221.88</v>
      </c>
      <c r="H62" s="240"/>
    </row>
    <row r="63" spans="2:8" s="225" customFormat="1" ht="30" customHeight="1">
      <c r="B63" s="402">
        <v>321</v>
      </c>
      <c r="C63" s="403"/>
      <c r="D63" s="404"/>
      <c r="E63" s="219" t="s">
        <v>24</v>
      </c>
      <c r="F63" s="314"/>
      <c r="G63" s="314">
        <f>G64+G65</f>
        <v>0</v>
      </c>
      <c r="H63" s="240"/>
    </row>
    <row r="64" spans="2:8" s="225" customFormat="1" ht="30" customHeight="1">
      <c r="B64" s="413">
        <v>3211</v>
      </c>
      <c r="C64" s="414"/>
      <c r="D64" s="415"/>
      <c r="E64" s="5" t="s">
        <v>25</v>
      </c>
      <c r="F64" s="309"/>
      <c r="G64" s="309">
        <v>0</v>
      </c>
      <c r="H64" s="240"/>
    </row>
    <row r="65" spans="2:8" s="225" customFormat="1" ht="30" customHeight="1">
      <c r="B65" s="416">
        <v>3213</v>
      </c>
      <c r="C65" s="417"/>
      <c r="D65" s="418"/>
      <c r="E65" s="63" t="s">
        <v>130</v>
      </c>
      <c r="F65" s="309"/>
      <c r="G65" s="309">
        <v>0</v>
      </c>
      <c r="H65" s="240"/>
    </row>
    <row r="66" spans="2:8" s="222" customFormat="1" ht="30" customHeight="1">
      <c r="B66" s="402">
        <v>322</v>
      </c>
      <c r="C66" s="403"/>
      <c r="D66" s="404"/>
      <c r="E66" s="219" t="s">
        <v>131</v>
      </c>
      <c r="F66" s="314"/>
      <c r="G66" s="314">
        <f>SUM(G67:G70)</f>
        <v>204</v>
      </c>
      <c r="H66" s="304"/>
    </row>
    <row r="67" spans="2:8" s="222" customFormat="1" ht="30" customHeight="1">
      <c r="B67" s="399">
        <v>3221</v>
      </c>
      <c r="C67" s="400"/>
      <c r="D67" s="401"/>
      <c r="E67" s="35" t="s">
        <v>132</v>
      </c>
      <c r="F67" s="308"/>
      <c r="G67" s="309">
        <v>109.2</v>
      </c>
      <c r="H67" s="241"/>
    </row>
    <row r="68" spans="2:8" s="222" customFormat="1" ht="30" customHeight="1">
      <c r="B68" s="399">
        <v>3223</v>
      </c>
      <c r="C68" s="400"/>
      <c r="D68" s="401"/>
      <c r="E68" s="35" t="s">
        <v>165</v>
      </c>
      <c r="F68" s="308"/>
      <c r="G68" s="309">
        <v>0</v>
      </c>
      <c r="H68" s="241"/>
    </row>
    <row r="69" spans="2:8" s="222" customFormat="1" ht="30" customHeight="1">
      <c r="B69" s="399">
        <v>3224</v>
      </c>
      <c r="C69" s="400"/>
      <c r="D69" s="401"/>
      <c r="E69" s="35" t="s">
        <v>133</v>
      </c>
      <c r="F69" s="308"/>
      <c r="G69" s="309">
        <v>0</v>
      </c>
      <c r="H69" s="241"/>
    </row>
    <row r="70" spans="2:8" s="34" customFormat="1" ht="30" customHeight="1">
      <c r="B70" s="399">
        <v>3225</v>
      </c>
      <c r="C70" s="400"/>
      <c r="D70" s="401"/>
      <c r="E70" s="35" t="s">
        <v>134</v>
      </c>
      <c r="F70" s="308"/>
      <c r="G70" s="309">
        <v>94.8</v>
      </c>
      <c r="H70" s="240"/>
    </row>
    <row r="71" spans="2:8" s="222" customFormat="1" ht="30" customHeight="1">
      <c r="B71" s="402">
        <v>323</v>
      </c>
      <c r="C71" s="403"/>
      <c r="D71" s="404"/>
      <c r="E71" s="219" t="s">
        <v>135</v>
      </c>
      <c r="F71" s="314"/>
      <c r="G71" s="314">
        <f>SUM(G72:G80)</f>
        <v>0.1</v>
      </c>
      <c r="H71" s="304"/>
    </row>
    <row r="72" spans="2:8" s="34" customFormat="1" ht="30" customHeight="1">
      <c r="B72" s="399">
        <v>3231</v>
      </c>
      <c r="C72" s="400"/>
      <c r="D72" s="401"/>
      <c r="E72" s="35" t="s">
        <v>136</v>
      </c>
      <c r="F72" s="308"/>
      <c r="G72" s="309">
        <v>0</v>
      </c>
      <c r="H72" s="305"/>
    </row>
    <row r="73" spans="2:8" s="34" customFormat="1" ht="30" customHeight="1">
      <c r="B73" s="399">
        <v>3232</v>
      </c>
      <c r="C73" s="400"/>
      <c r="D73" s="401"/>
      <c r="E73" s="35" t="s">
        <v>137</v>
      </c>
      <c r="F73" s="308"/>
      <c r="G73" s="309">
        <v>0</v>
      </c>
      <c r="H73" s="305"/>
    </row>
    <row r="74" spans="2:8" s="34" customFormat="1" ht="30" customHeight="1">
      <c r="B74" s="399">
        <v>3233</v>
      </c>
      <c r="C74" s="400"/>
      <c r="D74" s="401"/>
      <c r="E74" s="35" t="s">
        <v>75</v>
      </c>
      <c r="F74" s="308"/>
      <c r="G74" s="309">
        <v>0</v>
      </c>
      <c r="H74" s="305"/>
    </row>
    <row r="75" spans="2:8" s="34" customFormat="1" ht="30" customHeight="1">
      <c r="B75" s="399">
        <v>3234</v>
      </c>
      <c r="C75" s="400"/>
      <c r="D75" s="401"/>
      <c r="E75" s="35" t="s">
        <v>76</v>
      </c>
      <c r="F75" s="308"/>
      <c r="G75" s="309">
        <v>0</v>
      </c>
      <c r="H75" s="305"/>
    </row>
    <row r="76" spans="2:8" s="34" customFormat="1" ht="30" customHeight="1">
      <c r="B76" s="399">
        <v>3235</v>
      </c>
      <c r="C76" s="400"/>
      <c r="D76" s="401"/>
      <c r="E76" s="35" t="s">
        <v>77</v>
      </c>
      <c r="F76" s="308"/>
      <c r="G76" s="309">
        <v>0</v>
      </c>
      <c r="H76" s="305"/>
    </row>
    <row r="77" spans="2:8" s="34" customFormat="1" ht="30" customHeight="1">
      <c r="B77" s="399">
        <v>3236</v>
      </c>
      <c r="C77" s="400"/>
      <c r="D77" s="401"/>
      <c r="E77" s="35" t="s">
        <v>138</v>
      </c>
      <c r="F77" s="308"/>
      <c r="G77" s="309">
        <v>0</v>
      </c>
      <c r="H77" s="305"/>
    </row>
    <row r="78" spans="2:8" s="34" customFormat="1" ht="30" customHeight="1">
      <c r="B78" s="399">
        <v>3237</v>
      </c>
      <c r="C78" s="400"/>
      <c r="D78" s="401"/>
      <c r="E78" s="35" t="s">
        <v>78</v>
      </c>
      <c r="F78" s="308"/>
      <c r="G78" s="309">
        <v>0.1</v>
      </c>
      <c r="H78" s="305"/>
    </row>
    <row r="79" spans="2:8" s="34" customFormat="1" ht="30" customHeight="1">
      <c r="B79" s="399">
        <v>3238</v>
      </c>
      <c r="C79" s="400"/>
      <c r="D79" s="401"/>
      <c r="E79" s="35" t="s">
        <v>79</v>
      </c>
      <c r="F79" s="308"/>
      <c r="G79" s="309">
        <v>0</v>
      </c>
      <c r="H79" s="305"/>
    </row>
    <row r="80" spans="2:8" s="34" customFormat="1" ht="30" customHeight="1">
      <c r="B80" s="399">
        <v>3239</v>
      </c>
      <c r="C80" s="400"/>
      <c r="D80" s="401"/>
      <c r="E80" s="35" t="s">
        <v>80</v>
      </c>
      <c r="F80" s="308"/>
      <c r="G80" s="309">
        <v>0</v>
      </c>
      <c r="H80" s="305"/>
    </row>
    <row r="81" spans="2:8" s="222" customFormat="1" ht="30" customHeight="1">
      <c r="B81" s="402">
        <v>324</v>
      </c>
      <c r="C81" s="403"/>
      <c r="D81" s="404"/>
      <c r="E81" s="219" t="s">
        <v>81</v>
      </c>
      <c r="F81" s="314"/>
      <c r="G81" s="314">
        <f>G82</f>
        <v>0</v>
      </c>
      <c r="H81" s="304"/>
    </row>
    <row r="82" spans="2:8" s="34" customFormat="1" ht="30" customHeight="1">
      <c r="B82" s="399">
        <v>3241</v>
      </c>
      <c r="C82" s="400"/>
      <c r="D82" s="401"/>
      <c r="E82" s="35" t="s">
        <v>81</v>
      </c>
      <c r="F82" s="308"/>
      <c r="G82" s="309">
        <v>0</v>
      </c>
      <c r="H82" s="305"/>
    </row>
    <row r="83" spans="2:8" s="222" customFormat="1" ht="30" customHeight="1">
      <c r="B83" s="402">
        <v>329</v>
      </c>
      <c r="C83" s="403"/>
      <c r="D83" s="404"/>
      <c r="E83" s="219" t="s">
        <v>139</v>
      </c>
      <c r="F83" s="314"/>
      <c r="G83" s="314">
        <f>SUM(G84:G88)</f>
        <v>17.78</v>
      </c>
      <c r="H83" s="304"/>
    </row>
    <row r="84" spans="2:8" s="222" customFormat="1" ht="30" customHeight="1">
      <c r="B84" s="399">
        <v>3292</v>
      </c>
      <c r="C84" s="419"/>
      <c r="D84" s="420"/>
      <c r="E84" s="35" t="s">
        <v>83</v>
      </c>
      <c r="F84" s="308"/>
      <c r="G84" s="309">
        <v>0</v>
      </c>
      <c r="H84" s="304"/>
    </row>
    <row r="85" spans="2:8" s="34" customFormat="1" ht="30" customHeight="1">
      <c r="B85" s="399">
        <v>3293</v>
      </c>
      <c r="C85" s="400"/>
      <c r="D85" s="401"/>
      <c r="E85" s="35" t="s">
        <v>84</v>
      </c>
      <c r="F85" s="308"/>
      <c r="G85" s="309">
        <v>0</v>
      </c>
      <c r="H85" s="304"/>
    </row>
    <row r="86" spans="2:8" s="34" customFormat="1" ht="30" customHeight="1">
      <c r="B86" s="399">
        <v>3294</v>
      </c>
      <c r="C86" s="400"/>
      <c r="D86" s="401"/>
      <c r="E86" s="35" t="s">
        <v>85</v>
      </c>
      <c r="F86" s="308"/>
      <c r="G86" s="309">
        <v>0</v>
      </c>
      <c r="H86" s="304"/>
    </row>
    <row r="87" spans="2:8" s="34" customFormat="1" ht="30" customHeight="1">
      <c r="B87" s="399">
        <v>3295</v>
      </c>
      <c r="C87" s="400"/>
      <c r="D87" s="401"/>
      <c r="E87" s="35" t="s">
        <v>86</v>
      </c>
      <c r="F87" s="308"/>
      <c r="G87" s="309">
        <v>17.78</v>
      </c>
      <c r="H87" s="304"/>
    </row>
    <row r="88" spans="2:8" s="34" customFormat="1" ht="30" customHeight="1">
      <c r="B88" s="399">
        <v>3299</v>
      </c>
      <c r="C88" s="405"/>
      <c r="D88" s="406"/>
      <c r="E88" s="35" t="s">
        <v>139</v>
      </c>
      <c r="F88" s="308"/>
      <c r="G88" s="309">
        <v>0</v>
      </c>
      <c r="H88" s="304"/>
    </row>
    <row r="89" spans="2:8" s="34" customFormat="1" ht="30" customHeight="1">
      <c r="B89" s="402">
        <v>34</v>
      </c>
      <c r="C89" s="408"/>
      <c r="D89" s="409"/>
      <c r="E89" s="219" t="s">
        <v>87</v>
      </c>
      <c r="F89" s="314">
        <v>199</v>
      </c>
      <c r="G89" s="314">
        <f>G90</f>
        <v>0</v>
      </c>
      <c r="H89" s="304">
        <f t="shared" ref="H89:H90" si="3">G89/F89*100</f>
        <v>0</v>
      </c>
    </row>
    <row r="90" spans="2:8" s="34" customFormat="1" ht="30" customHeight="1">
      <c r="B90" s="402">
        <v>343</v>
      </c>
      <c r="C90" s="408"/>
      <c r="D90" s="409"/>
      <c r="E90" s="219" t="s">
        <v>176</v>
      </c>
      <c r="F90" s="314"/>
      <c r="G90" s="314">
        <f>G92+G91</f>
        <v>0</v>
      </c>
      <c r="H90" s="304"/>
    </row>
    <row r="91" spans="2:8" s="34" customFormat="1" ht="30" customHeight="1">
      <c r="B91" s="399">
        <v>3431</v>
      </c>
      <c r="C91" s="400"/>
      <c r="D91" s="401"/>
      <c r="E91" s="35" t="s">
        <v>89</v>
      </c>
      <c r="F91" s="308"/>
      <c r="G91" s="309">
        <v>0</v>
      </c>
      <c r="H91" s="241"/>
    </row>
    <row r="92" spans="2:8" s="34" customFormat="1" ht="30" customHeight="1">
      <c r="B92" s="399">
        <v>3432</v>
      </c>
      <c r="C92" s="400"/>
      <c r="D92" s="401"/>
      <c r="E92" s="35" t="s">
        <v>90</v>
      </c>
      <c r="F92" s="308"/>
      <c r="G92" s="309">
        <v>0</v>
      </c>
      <c r="H92" s="240"/>
    </row>
    <row r="93" spans="2:8" s="222" customFormat="1" ht="30" customHeight="1">
      <c r="B93" s="421" t="s">
        <v>143</v>
      </c>
      <c r="C93" s="422"/>
      <c r="D93" s="423"/>
      <c r="E93" s="227" t="s">
        <v>123</v>
      </c>
      <c r="F93" s="315">
        <f>F94</f>
        <v>36040</v>
      </c>
      <c r="G93" s="315">
        <f>G94</f>
        <v>34075</v>
      </c>
      <c r="H93" s="333">
        <f>G93/F93*100</f>
        <v>94.547724750277467</v>
      </c>
    </row>
    <row r="94" spans="2:8" s="222" customFormat="1" ht="30" customHeight="1">
      <c r="B94" s="440">
        <v>3</v>
      </c>
      <c r="C94" s="405"/>
      <c r="D94" s="406"/>
      <c r="E94" s="219" t="s">
        <v>3</v>
      </c>
      <c r="F94" s="332">
        <f>F95+F102+F124</f>
        <v>36040</v>
      </c>
      <c r="G94" s="332">
        <f>G95+G102+G124</f>
        <v>34075</v>
      </c>
      <c r="H94" s="334">
        <f t="shared" ref="H94:H103" si="4">G94/F94*100</f>
        <v>94.547724750277467</v>
      </c>
    </row>
    <row r="95" spans="2:8" s="222" customFormat="1" ht="30" customHeight="1">
      <c r="B95" s="402">
        <v>31</v>
      </c>
      <c r="C95" s="403"/>
      <c r="D95" s="404"/>
      <c r="E95" s="219" t="s">
        <v>4</v>
      </c>
      <c r="F95" s="316">
        <v>30723</v>
      </c>
      <c r="G95" s="314">
        <f>G96+G98+G100</f>
        <v>28966.13</v>
      </c>
      <c r="H95" s="334">
        <f t="shared" si="4"/>
        <v>94.28158057481366</v>
      </c>
    </row>
    <row r="96" spans="2:8" s="222" customFormat="1" ht="30" customHeight="1">
      <c r="B96" s="402">
        <v>311</v>
      </c>
      <c r="C96" s="403"/>
      <c r="D96" s="404"/>
      <c r="E96" s="219" t="s">
        <v>129</v>
      </c>
      <c r="F96" s="316"/>
      <c r="G96" s="314">
        <f>G97</f>
        <v>24176.93</v>
      </c>
      <c r="H96" s="334"/>
    </row>
    <row r="97" spans="2:8" s="34" customFormat="1" ht="30" customHeight="1">
      <c r="B97" s="413">
        <v>3111</v>
      </c>
      <c r="C97" s="414"/>
      <c r="D97" s="415"/>
      <c r="E97" s="5" t="s">
        <v>23</v>
      </c>
      <c r="F97" s="308"/>
      <c r="G97" s="309">
        <v>24176.93</v>
      </c>
      <c r="H97" s="334"/>
    </row>
    <row r="98" spans="2:8" s="222" customFormat="1" ht="30" customHeight="1">
      <c r="B98" s="434">
        <v>312</v>
      </c>
      <c r="C98" s="435"/>
      <c r="D98" s="436"/>
      <c r="E98" s="226" t="s">
        <v>68</v>
      </c>
      <c r="F98" s="314"/>
      <c r="G98" s="314">
        <f>G99</f>
        <v>800</v>
      </c>
      <c r="H98" s="334"/>
    </row>
    <row r="99" spans="2:8" s="34" customFormat="1" ht="30" customHeight="1">
      <c r="B99" s="416">
        <v>3121</v>
      </c>
      <c r="C99" s="417"/>
      <c r="D99" s="418"/>
      <c r="E99" s="63" t="s">
        <v>68</v>
      </c>
      <c r="F99" s="308"/>
      <c r="G99" s="309">
        <v>800</v>
      </c>
      <c r="H99" s="334"/>
    </row>
    <row r="100" spans="2:8" s="222" customFormat="1" ht="30" customHeight="1">
      <c r="B100" s="402">
        <v>313</v>
      </c>
      <c r="C100" s="403"/>
      <c r="D100" s="404"/>
      <c r="E100" s="219" t="s">
        <v>69</v>
      </c>
      <c r="F100" s="314"/>
      <c r="G100" s="314">
        <f>G101</f>
        <v>3989.2</v>
      </c>
      <c r="H100" s="334"/>
    </row>
    <row r="101" spans="2:8" s="34" customFormat="1" ht="30" customHeight="1">
      <c r="B101" s="399">
        <v>3132</v>
      </c>
      <c r="C101" s="400"/>
      <c r="D101" s="401"/>
      <c r="E101" s="35" t="s">
        <v>144</v>
      </c>
      <c r="F101" s="308"/>
      <c r="G101" s="309">
        <v>3989.2</v>
      </c>
      <c r="H101" s="334"/>
    </row>
    <row r="102" spans="2:8" s="222" customFormat="1" ht="30" customHeight="1">
      <c r="B102" s="402">
        <v>32</v>
      </c>
      <c r="C102" s="403"/>
      <c r="D102" s="404"/>
      <c r="E102" s="219" t="s">
        <v>12</v>
      </c>
      <c r="F102" s="314">
        <v>5085</v>
      </c>
      <c r="G102" s="314">
        <f>G103+G112+G119+G107</f>
        <v>5053.4099999999989</v>
      </c>
      <c r="H102" s="334">
        <f t="shared" si="4"/>
        <v>99.378761061946889</v>
      </c>
    </row>
    <row r="103" spans="2:8" s="222" customFormat="1" ht="30" customHeight="1">
      <c r="B103" s="402">
        <v>321</v>
      </c>
      <c r="C103" s="403"/>
      <c r="D103" s="404"/>
      <c r="E103" s="219" t="s">
        <v>24</v>
      </c>
      <c r="F103" s="314"/>
      <c r="G103" s="314">
        <f>G105+G104+G106</f>
        <v>2059.4399999999996</v>
      </c>
      <c r="H103" s="334"/>
    </row>
    <row r="104" spans="2:8" s="225" customFormat="1" ht="30" customHeight="1">
      <c r="B104" s="399">
        <v>3211</v>
      </c>
      <c r="C104" s="400"/>
      <c r="D104" s="401"/>
      <c r="E104" s="35" t="s">
        <v>25</v>
      </c>
      <c r="F104" s="308"/>
      <c r="G104" s="309">
        <v>250.57</v>
      </c>
      <c r="H104" s="240"/>
    </row>
    <row r="105" spans="2:8" s="34" customFormat="1" ht="30" customHeight="1">
      <c r="B105" s="399">
        <v>3212</v>
      </c>
      <c r="C105" s="400"/>
      <c r="D105" s="401"/>
      <c r="E105" s="35" t="s">
        <v>145</v>
      </c>
      <c r="F105" s="308"/>
      <c r="G105" s="309">
        <v>1728.87</v>
      </c>
      <c r="H105" s="240"/>
    </row>
    <row r="106" spans="2:8" s="34" customFormat="1" ht="30" customHeight="1">
      <c r="B106" s="399">
        <v>3213</v>
      </c>
      <c r="C106" s="405"/>
      <c r="D106" s="406"/>
      <c r="E106" s="35" t="s">
        <v>130</v>
      </c>
      <c r="F106" s="308"/>
      <c r="G106" s="309">
        <v>80</v>
      </c>
      <c r="H106" s="240"/>
    </row>
    <row r="107" spans="2:8" s="34" customFormat="1" ht="30" customHeight="1">
      <c r="B107" s="402">
        <v>322</v>
      </c>
      <c r="C107" s="403"/>
      <c r="D107" s="404"/>
      <c r="E107" s="219" t="s">
        <v>131</v>
      </c>
      <c r="F107" s="314"/>
      <c r="G107" s="314">
        <f>G108+G109+G110+G111</f>
        <v>686.33999999999992</v>
      </c>
      <c r="H107" s="240"/>
    </row>
    <row r="108" spans="2:8" s="34" customFormat="1" ht="30" customHeight="1">
      <c r="B108" s="399">
        <v>3221</v>
      </c>
      <c r="C108" s="400"/>
      <c r="D108" s="401"/>
      <c r="E108" s="35" t="s">
        <v>132</v>
      </c>
      <c r="F108" s="308"/>
      <c r="G108" s="309">
        <v>315.27999999999997</v>
      </c>
      <c r="H108" s="240"/>
    </row>
    <row r="109" spans="2:8" s="34" customFormat="1" ht="30" customHeight="1">
      <c r="B109" s="399">
        <v>3223</v>
      </c>
      <c r="C109" s="400"/>
      <c r="D109" s="401"/>
      <c r="E109" s="35" t="s">
        <v>165</v>
      </c>
      <c r="F109" s="308"/>
      <c r="G109" s="309">
        <v>181.86</v>
      </c>
      <c r="H109" s="240"/>
    </row>
    <row r="110" spans="2:8" s="34" customFormat="1" ht="30" customHeight="1">
      <c r="B110" s="399">
        <v>3224</v>
      </c>
      <c r="C110" s="400"/>
      <c r="D110" s="401"/>
      <c r="E110" s="35" t="s">
        <v>133</v>
      </c>
      <c r="F110" s="308"/>
      <c r="G110" s="309">
        <v>0</v>
      </c>
      <c r="H110" s="240"/>
    </row>
    <row r="111" spans="2:8" s="34" customFormat="1" ht="30" customHeight="1">
      <c r="B111" s="399">
        <v>3225</v>
      </c>
      <c r="C111" s="400"/>
      <c r="D111" s="401"/>
      <c r="E111" s="35" t="s">
        <v>134</v>
      </c>
      <c r="F111" s="308"/>
      <c r="G111" s="309">
        <v>189.2</v>
      </c>
      <c r="H111" s="240"/>
    </row>
    <row r="112" spans="2:8" s="222" customFormat="1" ht="30" customHeight="1">
      <c r="B112" s="402">
        <v>323</v>
      </c>
      <c r="C112" s="403"/>
      <c r="D112" s="404"/>
      <c r="E112" s="219" t="s">
        <v>135</v>
      </c>
      <c r="F112" s="314"/>
      <c r="G112" s="314">
        <f>G118+G113+G114+G115+G116+G117</f>
        <v>2181.0899999999997</v>
      </c>
      <c r="H112" s="304"/>
    </row>
    <row r="113" spans="2:8" s="222" customFormat="1" ht="30" customHeight="1">
      <c r="B113" s="399">
        <v>3231</v>
      </c>
      <c r="C113" s="400"/>
      <c r="D113" s="401"/>
      <c r="E113" s="35" t="s">
        <v>136</v>
      </c>
      <c r="F113" s="308"/>
      <c r="G113" s="309">
        <v>87.16</v>
      </c>
      <c r="H113" s="241"/>
    </row>
    <row r="114" spans="2:8" s="222" customFormat="1" ht="30" customHeight="1">
      <c r="B114" s="399">
        <v>3232</v>
      </c>
      <c r="C114" s="400"/>
      <c r="D114" s="401"/>
      <c r="E114" s="35" t="s">
        <v>137</v>
      </c>
      <c r="F114" s="308"/>
      <c r="G114" s="309">
        <v>169.51</v>
      </c>
      <c r="H114" s="241"/>
    </row>
    <row r="115" spans="2:8" s="222" customFormat="1" ht="30" customHeight="1">
      <c r="B115" s="399">
        <v>3234</v>
      </c>
      <c r="C115" s="419"/>
      <c r="D115" s="420"/>
      <c r="E115" s="35" t="s">
        <v>76</v>
      </c>
      <c r="F115" s="308"/>
      <c r="G115" s="309">
        <v>56.77</v>
      </c>
      <c r="H115" s="241"/>
    </row>
    <row r="116" spans="2:8" s="222" customFormat="1" ht="30" customHeight="1">
      <c r="B116" s="399">
        <v>3237</v>
      </c>
      <c r="C116" s="400"/>
      <c r="D116" s="401"/>
      <c r="E116" s="35" t="s">
        <v>78</v>
      </c>
      <c r="F116" s="308"/>
      <c r="G116" s="309">
        <v>1072.24</v>
      </c>
      <c r="H116" s="241"/>
    </row>
    <row r="117" spans="2:8" s="222" customFormat="1" ht="30" customHeight="1">
      <c r="B117" s="399">
        <v>3238</v>
      </c>
      <c r="C117" s="400"/>
      <c r="D117" s="401"/>
      <c r="E117" s="35" t="s">
        <v>79</v>
      </c>
      <c r="F117" s="308"/>
      <c r="G117" s="309">
        <v>77.77</v>
      </c>
      <c r="H117" s="241"/>
    </row>
    <row r="118" spans="2:8" s="34" customFormat="1" ht="30" customHeight="1">
      <c r="B118" s="399">
        <v>3239</v>
      </c>
      <c r="C118" s="400"/>
      <c r="D118" s="401"/>
      <c r="E118" s="35" t="s">
        <v>80</v>
      </c>
      <c r="F118" s="308"/>
      <c r="G118" s="309">
        <v>717.64</v>
      </c>
      <c r="H118" s="240"/>
    </row>
    <row r="119" spans="2:8" s="222" customFormat="1" ht="30" customHeight="1">
      <c r="B119" s="402">
        <v>329</v>
      </c>
      <c r="C119" s="403"/>
      <c r="D119" s="404"/>
      <c r="E119" s="219" t="s">
        <v>139</v>
      </c>
      <c r="F119" s="314"/>
      <c r="G119" s="314">
        <f>SUM(G120:G123)</f>
        <v>126.54</v>
      </c>
      <c r="H119" s="304"/>
    </row>
    <row r="120" spans="2:8" s="34" customFormat="1" ht="30" customHeight="1">
      <c r="B120" s="399">
        <v>3293</v>
      </c>
      <c r="C120" s="400"/>
      <c r="D120" s="401"/>
      <c r="E120" s="35" t="s">
        <v>84</v>
      </c>
      <c r="F120" s="308"/>
      <c r="G120" s="309">
        <v>41.38</v>
      </c>
      <c r="H120" s="304"/>
    </row>
    <row r="121" spans="2:8" s="34" customFormat="1" ht="30" customHeight="1">
      <c r="B121" s="399">
        <v>3294</v>
      </c>
      <c r="C121" s="400"/>
      <c r="D121" s="401"/>
      <c r="E121" s="35" t="s">
        <v>85</v>
      </c>
      <c r="F121" s="308"/>
      <c r="G121" s="309">
        <v>0</v>
      </c>
      <c r="H121" s="304"/>
    </row>
    <row r="122" spans="2:8" s="34" customFormat="1" ht="30" customHeight="1">
      <c r="B122" s="399">
        <v>3295</v>
      </c>
      <c r="C122" s="400"/>
      <c r="D122" s="401"/>
      <c r="E122" s="35" t="s">
        <v>86</v>
      </c>
      <c r="F122" s="308"/>
      <c r="G122" s="309">
        <v>20.46</v>
      </c>
      <c r="H122" s="304"/>
    </row>
    <row r="123" spans="2:8" s="34" customFormat="1" ht="30" customHeight="1">
      <c r="B123" s="399">
        <v>3299</v>
      </c>
      <c r="C123" s="400"/>
      <c r="D123" s="401"/>
      <c r="E123" s="35" t="s">
        <v>139</v>
      </c>
      <c r="F123" s="308"/>
      <c r="G123" s="309">
        <v>64.7</v>
      </c>
      <c r="H123" s="304"/>
    </row>
    <row r="124" spans="2:8" s="34" customFormat="1" ht="30" customHeight="1">
      <c r="B124" s="402">
        <v>34</v>
      </c>
      <c r="C124" s="408"/>
      <c r="D124" s="409"/>
      <c r="E124" s="219" t="s">
        <v>87</v>
      </c>
      <c r="F124" s="314">
        <v>232</v>
      </c>
      <c r="G124" s="314">
        <f>G125</f>
        <v>55.46</v>
      </c>
      <c r="H124" s="304">
        <f t="shared" ref="H124:H125" si="5">G124/F124*100</f>
        <v>23.905172413793103</v>
      </c>
    </row>
    <row r="125" spans="2:8" s="34" customFormat="1" ht="30" customHeight="1">
      <c r="B125" s="402">
        <v>343</v>
      </c>
      <c r="C125" s="408"/>
      <c r="D125" s="409"/>
      <c r="E125" s="219" t="s">
        <v>176</v>
      </c>
      <c r="F125" s="314"/>
      <c r="G125" s="314">
        <f>G126</f>
        <v>55.46</v>
      </c>
      <c r="H125" s="304"/>
    </row>
    <row r="126" spans="2:8" s="34" customFormat="1" ht="30" customHeight="1">
      <c r="B126" s="399">
        <v>3431</v>
      </c>
      <c r="C126" s="400"/>
      <c r="D126" s="401"/>
      <c r="E126" s="35" t="s">
        <v>89</v>
      </c>
      <c r="F126" s="308"/>
      <c r="G126" s="309">
        <v>55.46</v>
      </c>
      <c r="H126" s="240"/>
    </row>
    <row r="127" spans="2:8" s="34" customFormat="1" ht="30" customHeight="1">
      <c r="B127" s="421" t="s">
        <v>153</v>
      </c>
      <c r="C127" s="422"/>
      <c r="D127" s="423"/>
      <c r="E127" s="227" t="s">
        <v>121</v>
      </c>
      <c r="F127" s="315">
        <f t="shared" ref="F127:G130" si="6">F128</f>
        <v>27</v>
      </c>
      <c r="G127" s="315">
        <f t="shared" si="6"/>
        <v>0</v>
      </c>
      <c r="H127" s="333">
        <f>G127/F127*100</f>
        <v>0</v>
      </c>
    </row>
    <row r="128" spans="2:8" s="34" customFormat="1" ht="30" customHeight="1">
      <c r="B128" s="402">
        <v>3</v>
      </c>
      <c r="C128" s="405"/>
      <c r="D128" s="406"/>
      <c r="E128" s="219" t="s">
        <v>3</v>
      </c>
      <c r="F128" s="316">
        <f t="shared" si="6"/>
        <v>27</v>
      </c>
      <c r="G128" s="316">
        <f t="shared" si="6"/>
        <v>0</v>
      </c>
      <c r="H128" s="334">
        <f t="shared" ref="H128:H130" si="7">G128/F128*100</f>
        <v>0</v>
      </c>
    </row>
    <row r="129" spans="2:8" s="34" customFormat="1" ht="30" customHeight="1">
      <c r="B129" s="402">
        <v>34</v>
      </c>
      <c r="C129" s="408"/>
      <c r="D129" s="409"/>
      <c r="E129" s="219" t="s">
        <v>87</v>
      </c>
      <c r="F129" s="316">
        <v>27</v>
      </c>
      <c r="G129" s="316">
        <f t="shared" si="6"/>
        <v>0</v>
      </c>
      <c r="H129" s="334">
        <f t="shared" si="7"/>
        <v>0</v>
      </c>
    </row>
    <row r="130" spans="2:8" s="34" customFormat="1" ht="30" customHeight="1">
      <c r="B130" s="402">
        <v>343</v>
      </c>
      <c r="C130" s="408"/>
      <c r="D130" s="409"/>
      <c r="E130" s="219" t="s">
        <v>176</v>
      </c>
      <c r="F130" s="316"/>
      <c r="G130" s="316">
        <f t="shared" si="6"/>
        <v>0</v>
      </c>
      <c r="H130" s="334"/>
    </row>
    <row r="131" spans="2:8" s="34" customFormat="1" ht="30" customHeight="1">
      <c r="B131" s="399">
        <v>3431</v>
      </c>
      <c r="C131" s="400"/>
      <c r="D131" s="401"/>
      <c r="E131" s="35" t="s">
        <v>89</v>
      </c>
      <c r="F131" s="308"/>
      <c r="G131" s="309">
        <v>0</v>
      </c>
      <c r="H131" s="240"/>
    </row>
    <row r="132" spans="2:8" s="34" customFormat="1" ht="30" customHeight="1">
      <c r="B132" s="444">
        <v>94</v>
      </c>
      <c r="C132" s="445"/>
      <c r="D132" s="446"/>
      <c r="E132" s="323" t="s">
        <v>147</v>
      </c>
      <c r="F132" s="337">
        <f>F133</f>
        <v>9520</v>
      </c>
      <c r="G132" s="337">
        <f>G133</f>
        <v>0</v>
      </c>
      <c r="H132" s="338">
        <f t="shared" ref="H132:H138" si="8">G132/F132*100</f>
        <v>0</v>
      </c>
    </row>
    <row r="133" spans="2:8" s="34" customFormat="1" ht="30" customHeight="1">
      <c r="B133" s="402">
        <v>3</v>
      </c>
      <c r="C133" s="405"/>
      <c r="D133" s="406"/>
      <c r="E133" s="219" t="s">
        <v>3</v>
      </c>
      <c r="F133" s="316">
        <f>F134</f>
        <v>9520</v>
      </c>
      <c r="G133" s="316">
        <f>G134</f>
        <v>0</v>
      </c>
      <c r="H133" s="334">
        <f t="shared" si="8"/>
        <v>0</v>
      </c>
    </row>
    <row r="134" spans="2:8" s="34" customFormat="1" ht="30" customHeight="1">
      <c r="B134" s="402">
        <v>32</v>
      </c>
      <c r="C134" s="403"/>
      <c r="D134" s="404"/>
      <c r="E134" s="219" t="s">
        <v>12</v>
      </c>
      <c r="F134" s="316">
        <v>9520</v>
      </c>
      <c r="G134" s="316">
        <f>G135+G138</f>
        <v>0</v>
      </c>
      <c r="H134" s="334">
        <f t="shared" si="8"/>
        <v>0</v>
      </c>
    </row>
    <row r="135" spans="2:8" s="34" customFormat="1" ht="30" customHeight="1">
      <c r="B135" s="402">
        <v>322</v>
      </c>
      <c r="C135" s="403"/>
      <c r="D135" s="404"/>
      <c r="E135" s="219" t="s">
        <v>131</v>
      </c>
      <c r="F135" s="316"/>
      <c r="G135" s="316">
        <f>G136+G137</f>
        <v>0</v>
      </c>
      <c r="H135" s="334"/>
    </row>
    <row r="136" spans="2:8" s="34" customFormat="1" ht="30" customHeight="1">
      <c r="B136" s="399">
        <v>3221</v>
      </c>
      <c r="C136" s="400"/>
      <c r="D136" s="401"/>
      <c r="E136" s="35" t="s">
        <v>132</v>
      </c>
      <c r="F136" s="308"/>
      <c r="G136" s="309">
        <v>0</v>
      </c>
      <c r="H136" s="334"/>
    </row>
    <row r="137" spans="2:8" s="34" customFormat="1" ht="30" customHeight="1">
      <c r="B137" s="399">
        <v>3225</v>
      </c>
      <c r="C137" s="400"/>
      <c r="D137" s="401"/>
      <c r="E137" s="35" t="s">
        <v>134</v>
      </c>
      <c r="F137" s="308"/>
      <c r="G137" s="309">
        <v>0</v>
      </c>
      <c r="H137" s="334"/>
    </row>
    <row r="138" spans="2:8" s="34" customFormat="1" ht="30" customHeight="1">
      <c r="B138" s="402">
        <v>323</v>
      </c>
      <c r="C138" s="403"/>
      <c r="D138" s="404"/>
      <c r="E138" s="219" t="s">
        <v>135</v>
      </c>
      <c r="F138" s="316"/>
      <c r="G138" s="316">
        <f>G139+G140+G141</f>
        <v>0</v>
      </c>
      <c r="H138" s="334"/>
    </row>
    <row r="139" spans="2:8" s="34" customFormat="1" ht="30" customHeight="1">
      <c r="B139" s="399">
        <v>3232</v>
      </c>
      <c r="C139" s="400"/>
      <c r="D139" s="401"/>
      <c r="E139" s="35" t="s">
        <v>137</v>
      </c>
      <c r="F139" s="308"/>
      <c r="G139" s="309">
        <v>0</v>
      </c>
      <c r="H139" s="240"/>
    </row>
    <row r="140" spans="2:8" s="34" customFormat="1" ht="30" customHeight="1">
      <c r="B140" s="399">
        <v>3237</v>
      </c>
      <c r="C140" s="400"/>
      <c r="D140" s="401"/>
      <c r="E140" s="35" t="s">
        <v>78</v>
      </c>
      <c r="F140" s="308"/>
      <c r="G140" s="309">
        <v>0</v>
      </c>
      <c r="H140" s="240"/>
    </row>
    <row r="141" spans="2:8" s="34" customFormat="1" ht="30" customHeight="1">
      <c r="B141" s="399">
        <v>3239</v>
      </c>
      <c r="C141" s="400"/>
      <c r="D141" s="401"/>
      <c r="E141" s="35" t="s">
        <v>80</v>
      </c>
      <c r="F141" s="308"/>
      <c r="G141" s="309">
        <v>0</v>
      </c>
      <c r="H141" s="240"/>
    </row>
    <row r="142" spans="2:8" s="231" customFormat="1" ht="30" customHeight="1">
      <c r="B142" s="441" t="s">
        <v>182</v>
      </c>
      <c r="C142" s="442"/>
      <c r="D142" s="443"/>
      <c r="E142" s="325" t="s">
        <v>183</v>
      </c>
      <c r="F142" s="311">
        <f>F143+F157+F172+F164+F150</f>
        <v>79738</v>
      </c>
      <c r="G142" s="311">
        <f>G143+G157+G172+G164+G150</f>
        <v>51685.59</v>
      </c>
      <c r="H142" s="340">
        <f>G142/F142*100</f>
        <v>64.819270611251838</v>
      </c>
    </row>
    <row r="143" spans="2:8" s="222" customFormat="1" ht="30" customHeight="1">
      <c r="B143" s="421" t="s">
        <v>128</v>
      </c>
      <c r="C143" s="422"/>
      <c r="D143" s="423"/>
      <c r="E143" s="228" t="s">
        <v>120</v>
      </c>
      <c r="F143" s="315">
        <f>F145</f>
        <v>20618</v>
      </c>
      <c r="G143" s="313">
        <f>G145</f>
        <v>20618</v>
      </c>
      <c r="H143" s="333">
        <f>G143/F143*100</f>
        <v>100</v>
      </c>
    </row>
    <row r="144" spans="2:8" s="222" customFormat="1" ht="30" customHeight="1">
      <c r="B144" s="407">
        <v>4</v>
      </c>
      <c r="C144" s="405"/>
      <c r="D144" s="406"/>
      <c r="E144" s="335" t="s">
        <v>5</v>
      </c>
      <c r="F144" s="332">
        <f>F145</f>
        <v>20618</v>
      </c>
      <c r="G144" s="332">
        <f>G145</f>
        <v>20618</v>
      </c>
      <c r="H144" s="304">
        <f>G144/F144*100</f>
        <v>100</v>
      </c>
    </row>
    <row r="145" spans="2:8" s="233" customFormat="1" ht="30" customHeight="1">
      <c r="B145" s="402">
        <v>42</v>
      </c>
      <c r="C145" s="403"/>
      <c r="D145" s="404"/>
      <c r="E145" s="232" t="s">
        <v>148</v>
      </c>
      <c r="F145" s="316">
        <v>20618</v>
      </c>
      <c r="G145" s="316">
        <f>G146+G148</f>
        <v>20618</v>
      </c>
      <c r="H145" s="304">
        <f>G145/F145*100</f>
        <v>100</v>
      </c>
    </row>
    <row r="146" spans="2:8" s="233" customFormat="1" ht="30" customHeight="1">
      <c r="B146" s="402">
        <v>422</v>
      </c>
      <c r="C146" s="403"/>
      <c r="D146" s="404"/>
      <c r="E146" s="232" t="s">
        <v>149</v>
      </c>
      <c r="F146" s="316"/>
      <c r="G146" s="316">
        <f>G147</f>
        <v>10000</v>
      </c>
      <c r="H146" s="304"/>
    </row>
    <row r="147" spans="2:8" s="235" customFormat="1" ht="30" customHeight="1">
      <c r="B147" s="399">
        <v>4221</v>
      </c>
      <c r="C147" s="400"/>
      <c r="D147" s="401"/>
      <c r="E147" s="234" t="s">
        <v>93</v>
      </c>
      <c r="F147" s="308"/>
      <c r="G147" s="309">
        <v>10000</v>
      </c>
      <c r="H147" s="304"/>
    </row>
    <row r="148" spans="2:8" s="235" customFormat="1" ht="30" customHeight="1">
      <c r="B148" s="402">
        <v>424</v>
      </c>
      <c r="C148" s="403"/>
      <c r="D148" s="404"/>
      <c r="E148" s="232" t="s">
        <v>150</v>
      </c>
      <c r="F148" s="316"/>
      <c r="G148" s="316">
        <f>G149</f>
        <v>10618</v>
      </c>
      <c r="H148" s="304"/>
    </row>
    <row r="149" spans="2:8" s="235" customFormat="1" ht="30" customHeight="1">
      <c r="B149" s="399">
        <v>4241</v>
      </c>
      <c r="C149" s="400"/>
      <c r="D149" s="401"/>
      <c r="E149" s="234" t="s">
        <v>98</v>
      </c>
      <c r="F149" s="308"/>
      <c r="G149" s="309">
        <v>10618</v>
      </c>
      <c r="H149" s="240"/>
    </row>
    <row r="150" spans="2:8" s="235" customFormat="1" ht="30" customHeight="1">
      <c r="B150" s="437" t="s">
        <v>141</v>
      </c>
      <c r="C150" s="438"/>
      <c r="D150" s="439"/>
      <c r="E150" s="350" t="s">
        <v>142</v>
      </c>
      <c r="F150" s="348">
        <f>F151</f>
        <v>2985</v>
      </c>
      <c r="G150" s="348">
        <f>G151</f>
        <v>2985</v>
      </c>
      <c r="H150" s="347">
        <f t="shared" ref="H150:H152" si="9">G150/F150*100</f>
        <v>100</v>
      </c>
    </row>
    <row r="151" spans="2:8" s="235" customFormat="1" ht="30" customHeight="1">
      <c r="B151" s="407">
        <v>4</v>
      </c>
      <c r="C151" s="405"/>
      <c r="D151" s="406"/>
      <c r="E151" s="335" t="s">
        <v>5</v>
      </c>
      <c r="F151" s="332">
        <f>F152</f>
        <v>2985</v>
      </c>
      <c r="G151" s="332">
        <f>G152</f>
        <v>2985</v>
      </c>
      <c r="H151" s="304">
        <f t="shared" si="9"/>
        <v>100</v>
      </c>
    </row>
    <row r="152" spans="2:8" s="235" customFormat="1" ht="30" customHeight="1">
      <c r="B152" s="402">
        <v>42</v>
      </c>
      <c r="C152" s="403"/>
      <c r="D152" s="404"/>
      <c r="E152" s="232" t="s">
        <v>148</v>
      </c>
      <c r="F152" s="316">
        <v>2985</v>
      </c>
      <c r="G152" s="316">
        <f>G153+G155</f>
        <v>2985</v>
      </c>
      <c r="H152" s="304">
        <f t="shared" si="9"/>
        <v>100</v>
      </c>
    </row>
    <row r="153" spans="2:8" s="233" customFormat="1" ht="30" customHeight="1">
      <c r="B153" s="402">
        <v>422</v>
      </c>
      <c r="C153" s="403"/>
      <c r="D153" s="404"/>
      <c r="E153" s="232" t="s">
        <v>149</v>
      </c>
      <c r="F153" s="316"/>
      <c r="G153" s="316">
        <f>G154</f>
        <v>2979.03</v>
      </c>
      <c r="H153" s="304"/>
    </row>
    <row r="154" spans="2:8" s="235" customFormat="1" ht="30" customHeight="1">
      <c r="B154" s="399">
        <v>4221</v>
      </c>
      <c r="C154" s="400"/>
      <c r="D154" s="401"/>
      <c r="E154" s="234" t="s">
        <v>93</v>
      </c>
      <c r="F154" s="308"/>
      <c r="G154" s="309">
        <v>2979.03</v>
      </c>
      <c r="H154" s="304"/>
    </row>
    <row r="155" spans="2:8" s="222" customFormat="1" ht="30" customHeight="1">
      <c r="B155" s="458">
        <v>424</v>
      </c>
      <c r="C155" s="459"/>
      <c r="D155" s="460"/>
      <c r="E155" s="470" t="s">
        <v>150</v>
      </c>
      <c r="F155" s="471"/>
      <c r="G155" s="471">
        <f>G156</f>
        <v>5.97</v>
      </c>
      <c r="H155" s="472"/>
    </row>
    <row r="156" spans="2:8" s="34" customFormat="1" ht="30" customHeight="1">
      <c r="B156" s="473">
        <v>4241</v>
      </c>
      <c r="C156" s="474"/>
      <c r="D156" s="475"/>
      <c r="E156" s="469" t="s">
        <v>98</v>
      </c>
      <c r="F156" s="476"/>
      <c r="G156" s="477">
        <v>5.97</v>
      </c>
      <c r="H156" s="478"/>
    </row>
    <row r="157" spans="2:8" s="236" customFormat="1" ht="30" customHeight="1">
      <c r="B157" s="410" t="s">
        <v>143</v>
      </c>
      <c r="C157" s="411"/>
      <c r="D157" s="412"/>
      <c r="E157" s="344" t="s">
        <v>123</v>
      </c>
      <c r="F157" s="345">
        <f>F159</f>
        <v>42153</v>
      </c>
      <c r="G157" s="346">
        <f>G159</f>
        <v>21949.27</v>
      </c>
      <c r="H157" s="349">
        <f>G157/F157*100</f>
        <v>52.070481341778759</v>
      </c>
    </row>
    <row r="158" spans="2:8" s="236" customFormat="1" ht="30" customHeight="1">
      <c r="B158" s="407">
        <v>4</v>
      </c>
      <c r="C158" s="405"/>
      <c r="D158" s="406"/>
      <c r="E158" s="335" t="s">
        <v>5</v>
      </c>
      <c r="F158" s="336">
        <f>F159</f>
        <v>42153</v>
      </c>
      <c r="G158" s="336">
        <f>G159</f>
        <v>21949.27</v>
      </c>
      <c r="H158" s="339">
        <f t="shared" ref="H158:H162" si="10">G158/F158*100</f>
        <v>52.070481341778759</v>
      </c>
    </row>
    <row r="159" spans="2:8" s="222" customFormat="1" ht="30" customHeight="1">
      <c r="B159" s="402">
        <v>42</v>
      </c>
      <c r="C159" s="403"/>
      <c r="D159" s="404"/>
      <c r="E159" s="232" t="s">
        <v>148</v>
      </c>
      <c r="F159" s="316">
        <v>42153</v>
      </c>
      <c r="G159" s="316">
        <f>G160++G162</f>
        <v>21949.27</v>
      </c>
      <c r="H159" s="339">
        <f t="shared" si="10"/>
        <v>52.070481341778759</v>
      </c>
    </row>
    <row r="160" spans="2:8" s="222" customFormat="1" ht="30" customHeight="1">
      <c r="B160" s="402">
        <v>422</v>
      </c>
      <c r="C160" s="403"/>
      <c r="D160" s="404"/>
      <c r="E160" s="232" t="s">
        <v>149</v>
      </c>
      <c r="F160" s="316"/>
      <c r="G160" s="316">
        <f>G161</f>
        <v>5000</v>
      </c>
      <c r="H160" s="339"/>
    </row>
    <row r="161" spans="2:8" s="34" customFormat="1" ht="30" customHeight="1">
      <c r="B161" s="399">
        <v>4221</v>
      </c>
      <c r="C161" s="400"/>
      <c r="D161" s="401"/>
      <c r="E161" s="234" t="s">
        <v>93</v>
      </c>
      <c r="F161" s="308"/>
      <c r="G161" s="309">
        <v>5000</v>
      </c>
      <c r="H161" s="339"/>
    </row>
    <row r="162" spans="2:8" s="34" customFormat="1" ht="30" customHeight="1">
      <c r="B162" s="402">
        <v>424</v>
      </c>
      <c r="C162" s="403"/>
      <c r="D162" s="404"/>
      <c r="E162" s="232" t="s">
        <v>150</v>
      </c>
      <c r="F162" s="316"/>
      <c r="G162" s="316">
        <f>G163</f>
        <v>16949.27</v>
      </c>
      <c r="H162" s="339"/>
    </row>
    <row r="163" spans="2:8" s="34" customFormat="1" ht="30" customHeight="1">
      <c r="B163" s="399">
        <v>4241</v>
      </c>
      <c r="C163" s="400"/>
      <c r="D163" s="401"/>
      <c r="E163" s="234" t="s">
        <v>98</v>
      </c>
      <c r="F163" s="308"/>
      <c r="G163" s="309">
        <v>16949.27</v>
      </c>
      <c r="H163" s="305"/>
    </row>
    <row r="164" spans="2:8" s="34" customFormat="1" ht="30" customHeight="1">
      <c r="B164" s="410">
        <v>94</v>
      </c>
      <c r="C164" s="411"/>
      <c r="D164" s="412"/>
      <c r="E164" s="344" t="s">
        <v>147</v>
      </c>
      <c r="F164" s="348">
        <f>F165</f>
        <v>10000</v>
      </c>
      <c r="G164" s="348">
        <f>G165</f>
        <v>4342.2299999999996</v>
      </c>
      <c r="H164" s="347">
        <f t="shared" ref="H164:H166" si="11">G164/F164*100</f>
        <v>43.4223</v>
      </c>
    </row>
    <row r="165" spans="2:8" s="34" customFormat="1" ht="30" customHeight="1">
      <c r="B165" s="407">
        <v>4</v>
      </c>
      <c r="C165" s="405"/>
      <c r="D165" s="406"/>
      <c r="E165" s="335" t="s">
        <v>5</v>
      </c>
      <c r="F165" s="332">
        <f>F166</f>
        <v>10000</v>
      </c>
      <c r="G165" s="332">
        <f>G166</f>
        <v>4342.2299999999996</v>
      </c>
      <c r="H165" s="304">
        <f t="shared" si="11"/>
        <v>43.4223</v>
      </c>
    </row>
    <row r="166" spans="2:8" s="34" customFormat="1" ht="30" customHeight="1">
      <c r="B166" s="402">
        <v>42</v>
      </c>
      <c r="C166" s="403"/>
      <c r="D166" s="404"/>
      <c r="E166" s="232" t="s">
        <v>148</v>
      </c>
      <c r="F166" s="316">
        <v>10000</v>
      </c>
      <c r="G166" s="316">
        <f>G167+G170</f>
        <v>4342.2299999999996</v>
      </c>
      <c r="H166" s="304">
        <f t="shared" si="11"/>
        <v>43.4223</v>
      </c>
    </row>
    <row r="167" spans="2:8" s="222" customFormat="1" ht="30" customHeight="1">
      <c r="B167" s="402">
        <v>422</v>
      </c>
      <c r="C167" s="403"/>
      <c r="D167" s="404"/>
      <c r="E167" s="232" t="s">
        <v>149</v>
      </c>
      <c r="F167" s="316"/>
      <c r="G167" s="316">
        <f>G168+G169</f>
        <v>4342.2299999999996</v>
      </c>
      <c r="H167" s="304"/>
    </row>
    <row r="168" spans="2:8" s="34" customFormat="1" ht="30" customHeight="1">
      <c r="B168" s="399">
        <v>4221</v>
      </c>
      <c r="C168" s="400"/>
      <c r="D168" s="401"/>
      <c r="E168" s="234" t="s">
        <v>93</v>
      </c>
      <c r="F168" s="308"/>
      <c r="G168" s="309">
        <v>1743.1</v>
      </c>
      <c r="H168" s="304"/>
    </row>
    <row r="169" spans="2:8" s="34" customFormat="1" ht="30" customHeight="1">
      <c r="B169" s="399">
        <v>4223</v>
      </c>
      <c r="C169" s="405"/>
      <c r="D169" s="406"/>
      <c r="E169" s="469" t="s">
        <v>95</v>
      </c>
      <c r="F169" s="308"/>
      <c r="G169" s="308">
        <v>2599.13</v>
      </c>
      <c r="H169" s="304"/>
    </row>
    <row r="170" spans="2:8" s="222" customFormat="1" ht="30" customHeight="1">
      <c r="B170" s="402">
        <v>424</v>
      </c>
      <c r="C170" s="403"/>
      <c r="D170" s="404"/>
      <c r="E170" s="232" t="s">
        <v>150</v>
      </c>
      <c r="F170" s="316"/>
      <c r="G170" s="316">
        <f>G171</f>
        <v>0</v>
      </c>
      <c r="H170" s="304"/>
    </row>
    <row r="171" spans="2:8" s="34" customFormat="1" ht="30" customHeight="1">
      <c r="B171" s="399">
        <v>4241</v>
      </c>
      <c r="C171" s="400"/>
      <c r="D171" s="401"/>
      <c r="E171" s="234" t="s">
        <v>98</v>
      </c>
      <c r="F171" s="308"/>
      <c r="G171" s="309">
        <v>0</v>
      </c>
      <c r="H171" s="240"/>
    </row>
    <row r="172" spans="2:8" s="237" customFormat="1" ht="30" customHeight="1">
      <c r="B172" s="410" t="s">
        <v>146</v>
      </c>
      <c r="C172" s="411"/>
      <c r="D172" s="412"/>
      <c r="E172" s="344" t="s">
        <v>124</v>
      </c>
      <c r="F172" s="345">
        <f>F174</f>
        <v>3982</v>
      </c>
      <c r="G172" s="346">
        <f>G174</f>
        <v>1791.09</v>
      </c>
      <c r="H172" s="347">
        <f>G172/F172*100</f>
        <v>44.979658463083879</v>
      </c>
    </row>
    <row r="173" spans="2:8" s="237" customFormat="1" ht="30" customHeight="1">
      <c r="B173" s="407">
        <v>4</v>
      </c>
      <c r="C173" s="405"/>
      <c r="D173" s="406"/>
      <c r="E173" s="335" t="s">
        <v>5</v>
      </c>
      <c r="F173" s="336">
        <f>F174</f>
        <v>3982</v>
      </c>
      <c r="G173" s="336">
        <f>G174</f>
        <v>1791.09</v>
      </c>
      <c r="H173" s="334">
        <f t="shared" ref="H173:H175" si="12">G173/F173*100</f>
        <v>44.979658463083879</v>
      </c>
    </row>
    <row r="174" spans="2:8" s="222" customFormat="1" ht="30" customHeight="1">
      <c r="B174" s="402">
        <v>42</v>
      </c>
      <c r="C174" s="403"/>
      <c r="D174" s="404"/>
      <c r="E174" s="232" t="s">
        <v>148</v>
      </c>
      <c r="F174" s="316">
        <v>3982</v>
      </c>
      <c r="G174" s="314">
        <f t="shared" ref="G174:G175" si="13">G175</f>
        <v>1791.09</v>
      </c>
      <c r="H174" s="334">
        <f t="shared" si="12"/>
        <v>44.979658463083879</v>
      </c>
    </row>
    <row r="175" spans="2:8" s="222" customFormat="1" ht="30" customHeight="1">
      <c r="B175" s="402">
        <v>424</v>
      </c>
      <c r="C175" s="403"/>
      <c r="D175" s="404"/>
      <c r="E175" s="232" t="s">
        <v>150</v>
      </c>
      <c r="F175" s="314"/>
      <c r="G175" s="314">
        <f t="shared" si="13"/>
        <v>1791.09</v>
      </c>
      <c r="H175" s="334"/>
    </row>
    <row r="176" spans="2:8" s="34" customFormat="1" ht="30" customHeight="1" thickBot="1">
      <c r="B176" s="399">
        <v>4241</v>
      </c>
      <c r="C176" s="400"/>
      <c r="D176" s="401"/>
      <c r="E176" s="234" t="s">
        <v>98</v>
      </c>
      <c r="F176" s="317"/>
      <c r="G176" s="318">
        <v>1791.09</v>
      </c>
      <c r="H176" s="242"/>
    </row>
    <row r="177" spans="2:9" s="34" customFormat="1" ht="30" customHeight="1">
      <c r="B177" s="243"/>
      <c r="C177" s="243"/>
      <c r="D177" s="243"/>
      <c r="E177" s="245"/>
      <c r="F177" s="246"/>
      <c r="G177" s="246"/>
      <c r="H177" s="247"/>
    </row>
    <row r="178" spans="2:9" s="34" customFormat="1" ht="30" customHeight="1" thickBot="1">
      <c r="B178" s="427" t="s">
        <v>184</v>
      </c>
      <c r="C178" s="427"/>
      <c r="D178" s="427"/>
      <c r="E178" s="427"/>
      <c r="F178" s="427"/>
      <c r="G178" s="427"/>
      <c r="H178" s="427"/>
    </row>
    <row r="179" spans="2:9" s="34" customFormat="1" ht="30" customHeight="1">
      <c r="B179" s="389" t="s">
        <v>6</v>
      </c>
      <c r="C179" s="390"/>
      <c r="D179" s="390"/>
      <c r="E179" s="391"/>
      <c r="F179" s="238" t="s">
        <v>198</v>
      </c>
      <c r="G179" s="238" t="s">
        <v>201</v>
      </c>
      <c r="H179" s="116" t="s">
        <v>36</v>
      </c>
      <c r="I179" s="244"/>
    </row>
    <row r="180" spans="2:9" s="222" customFormat="1" ht="30" customHeight="1">
      <c r="B180" s="431">
        <v>31</v>
      </c>
      <c r="C180" s="432"/>
      <c r="D180" s="433"/>
      <c r="E180" s="249" t="s">
        <v>4</v>
      </c>
      <c r="F180" s="352">
        <f>F95</f>
        <v>30723</v>
      </c>
      <c r="G180" s="353">
        <f>SUM(G181:G183)</f>
        <v>28966.13</v>
      </c>
      <c r="H180" s="351">
        <f>G180/F180*100</f>
        <v>94.28158057481366</v>
      </c>
    </row>
    <row r="181" spans="2:9" s="222" customFormat="1" ht="30" customHeight="1">
      <c r="B181" s="402">
        <v>311</v>
      </c>
      <c r="C181" s="403"/>
      <c r="D181" s="404"/>
      <c r="E181" s="219" t="s">
        <v>129</v>
      </c>
      <c r="F181" s="354">
        <f>F96</f>
        <v>0</v>
      </c>
      <c r="G181" s="354">
        <f>G96</f>
        <v>24176.93</v>
      </c>
      <c r="H181" s="351"/>
    </row>
    <row r="182" spans="2:9" s="222" customFormat="1" ht="30" customHeight="1">
      <c r="B182" s="434">
        <v>312</v>
      </c>
      <c r="C182" s="435"/>
      <c r="D182" s="436"/>
      <c r="E182" s="226" t="s">
        <v>68</v>
      </c>
      <c r="F182" s="354">
        <f>F98</f>
        <v>0</v>
      </c>
      <c r="G182" s="354">
        <f>G98</f>
        <v>800</v>
      </c>
      <c r="H182" s="351"/>
    </row>
    <row r="183" spans="2:9" s="222" customFormat="1" ht="30" customHeight="1">
      <c r="B183" s="402">
        <v>313</v>
      </c>
      <c r="C183" s="403"/>
      <c r="D183" s="404"/>
      <c r="E183" s="219" t="s">
        <v>69</v>
      </c>
      <c r="F183" s="354">
        <f>F100</f>
        <v>0</v>
      </c>
      <c r="G183" s="354">
        <f>G100</f>
        <v>3989.2</v>
      </c>
      <c r="H183" s="351"/>
    </row>
    <row r="184" spans="2:9" s="222" customFormat="1" ht="30" customHeight="1">
      <c r="B184" s="431">
        <v>32</v>
      </c>
      <c r="C184" s="432"/>
      <c r="D184" s="433"/>
      <c r="E184" s="249" t="s">
        <v>12</v>
      </c>
      <c r="F184" s="352">
        <f>F62+F102+F134</f>
        <v>18920</v>
      </c>
      <c r="G184" s="353">
        <f>SUM(G185:G189)</f>
        <v>5275.2899999999991</v>
      </c>
      <c r="H184" s="351">
        <f t="shared" ref="H181:H196" si="14">G184/F184*100</f>
        <v>27.882082452431284</v>
      </c>
    </row>
    <row r="185" spans="2:9" s="222" customFormat="1" ht="30" customHeight="1">
      <c r="B185" s="402">
        <v>321</v>
      </c>
      <c r="C185" s="403"/>
      <c r="D185" s="404"/>
      <c r="E185" s="219" t="s">
        <v>24</v>
      </c>
      <c r="F185" s="354">
        <f>F63+F103</f>
        <v>0</v>
      </c>
      <c r="G185" s="354">
        <f>G63+G103</f>
        <v>2059.4399999999996</v>
      </c>
      <c r="H185" s="351"/>
    </row>
    <row r="186" spans="2:9" s="222" customFormat="1" ht="30" customHeight="1">
      <c r="B186" s="402">
        <v>322</v>
      </c>
      <c r="C186" s="403"/>
      <c r="D186" s="404"/>
      <c r="E186" s="219" t="s">
        <v>131</v>
      </c>
      <c r="F186" s="354">
        <f>F66+F107+F135</f>
        <v>0</v>
      </c>
      <c r="G186" s="354">
        <f>G66+G107+G135</f>
        <v>890.33999999999992</v>
      </c>
      <c r="H186" s="351"/>
    </row>
    <row r="187" spans="2:9" s="222" customFormat="1" ht="30" customHeight="1">
      <c r="B187" s="402">
        <v>323</v>
      </c>
      <c r="C187" s="403"/>
      <c r="D187" s="404"/>
      <c r="E187" s="219" t="s">
        <v>135</v>
      </c>
      <c r="F187" s="354">
        <f>F71+F112+F138</f>
        <v>0</v>
      </c>
      <c r="G187" s="354">
        <f>G71+G112</f>
        <v>2181.1899999999996</v>
      </c>
      <c r="H187" s="351"/>
    </row>
    <row r="188" spans="2:9" s="222" customFormat="1" ht="30" customHeight="1">
      <c r="B188" s="402">
        <v>324</v>
      </c>
      <c r="C188" s="403"/>
      <c r="D188" s="404"/>
      <c r="E188" s="219" t="s">
        <v>81</v>
      </c>
      <c r="F188" s="354">
        <f>F81</f>
        <v>0</v>
      </c>
      <c r="G188" s="354">
        <f>G81</f>
        <v>0</v>
      </c>
      <c r="H188" s="351"/>
    </row>
    <row r="189" spans="2:9" s="222" customFormat="1" ht="30" customHeight="1">
      <c r="B189" s="402">
        <v>329</v>
      </c>
      <c r="C189" s="403"/>
      <c r="D189" s="404"/>
      <c r="E189" s="219" t="s">
        <v>139</v>
      </c>
      <c r="F189" s="354">
        <f>F83+F119</f>
        <v>0</v>
      </c>
      <c r="G189" s="354">
        <f>G83+G119</f>
        <v>144.32</v>
      </c>
      <c r="H189" s="351"/>
    </row>
    <row r="190" spans="2:9" s="222" customFormat="1" ht="30" customHeight="1">
      <c r="B190" s="431">
        <v>34</v>
      </c>
      <c r="C190" s="432"/>
      <c r="D190" s="433"/>
      <c r="E190" s="249" t="s">
        <v>87</v>
      </c>
      <c r="F190" s="352">
        <f>F89+F124+F129</f>
        <v>458</v>
      </c>
      <c r="G190" s="353">
        <f>G191</f>
        <v>55.46</v>
      </c>
      <c r="H190" s="351">
        <f t="shared" si="14"/>
        <v>12.109170305676855</v>
      </c>
    </row>
    <row r="191" spans="2:9" s="222" customFormat="1" ht="30" customHeight="1">
      <c r="B191" s="402">
        <v>343</v>
      </c>
      <c r="C191" s="403"/>
      <c r="D191" s="404"/>
      <c r="E191" s="219" t="s">
        <v>176</v>
      </c>
      <c r="F191" s="354">
        <f>F90+F125+F130</f>
        <v>0</v>
      </c>
      <c r="G191" s="354">
        <f>G90+G125+G130</f>
        <v>55.46</v>
      </c>
      <c r="H191" s="351"/>
    </row>
    <row r="192" spans="2:9" s="222" customFormat="1" ht="30" customHeight="1">
      <c r="B192" s="431">
        <v>42</v>
      </c>
      <c r="C192" s="432"/>
      <c r="D192" s="433"/>
      <c r="E192" s="249" t="s">
        <v>148</v>
      </c>
      <c r="F192" s="352">
        <f>F152+F159+F166+F174</f>
        <v>59120</v>
      </c>
      <c r="G192" s="353">
        <f>SUM(G193:G195)</f>
        <v>31067.590000000004</v>
      </c>
      <c r="H192" s="351">
        <f t="shared" si="14"/>
        <v>52.550050744248992</v>
      </c>
    </row>
    <row r="193" spans="2:8" s="222" customFormat="1" ht="30" customHeight="1">
      <c r="B193" s="402">
        <v>422</v>
      </c>
      <c r="C193" s="403"/>
      <c r="D193" s="404"/>
      <c r="E193" s="232" t="s">
        <v>149</v>
      </c>
      <c r="F193" s="354">
        <f>F160+F153+F167</f>
        <v>0</v>
      </c>
      <c r="G193" s="354">
        <f>G160+G153+G167</f>
        <v>12321.26</v>
      </c>
      <c r="H193" s="351"/>
    </row>
    <row r="194" spans="2:8" s="222" customFormat="1" ht="30" customHeight="1">
      <c r="B194" s="402">
        <v>424</v>
      </c>
      <c r="C194" s="403"/>
      <c r="D194" s="404"/>
      <c r="E194" s="232" t="s">
        <v>150</v>
      </c>
      <c r="F194" s="354">
        <f>F155+F170+F162+F175</f>
        <v>0</v>
      </c>
      <c r="G194" s="354">
        <f>G155+G170+G162+G175</f>
        <v>18746.330000000002</v>
      </c>
      <c r="H194" s="351"/>
    </row>
    <row r="195" spans="2:8" s="222" customFormat="1" ht="30" customHeight="1" thickBot="1">
      <c r="B195" s="424"/>
      <c r="C195" s="425"/>
      <c r="D195" s="426"/>
      <c r="E195" s="248"/>
      <c r="F195" s="355"/>
      <c r="G195" s="355"/>
      <c r="H195" s="351"/>
    </row>
    <row r="196" spans="2:8" s="250" customFormat="1" ht="30" customHeight="1" thickBot="1">
      <c r="B196" s="428" t="s">
        <v>151</v>
      </c>
      <c r="C196" s="429"/>
      <c r="D196" s="429"/>
      <c r="E196" s="430"/>
      <c r="F196" s="356">
        <f>F192+F190+F184+F180</f>
        <v>109221</v>
      </c>
      <c r="G196" s="357">
        <f>G192+G190+G184+G180</f>
        <v>65364.47</v>
      </c>
      <c r="H196" s="351">
        <f t="shared" si="14"/>
        <v>59.846064401534505</v>
      </c>
    </row>
  </sheetData>
  <mergeCells count="192">
    <mergeCell ref="B169:D169"/>
    <mergeCell ref="B23:D23"/>
    <mergeCell ref="B24:D24"/>
    <mergeCell ref="B25:D25"/>
    <mergeCell ref="B26:D26"/>
    <mergeCell ref="B51:D51"/>
    <mergeCell ref="B37:D37"/>
    <mergeCell ref="B50:D50"/>
    <mergeCell ref="B49:D49"/>
    <mergeCell ref="B43:D43"/>
    <mergeCell ref="B42:D42"/>
    <mergeCell ref="B41:D41"/>
    <mergeCell ref="B40:D40"/>
    <mergeCell ref="B46:D46"/>
    <mergeCell ref="B45:D45"/>
    <mergeCell ref="B2:H2"/>
    <mergeCell ref="B143:D143"/>
    <mergeCell ref="B156:D156"/>
    <mergeCell ref="B4:H4"/>
    <mergeCell ref="B6:E6"/>
    <mergeCell ref="B7:E7"/>
    <mergeCell ref="B8:D8"/>
    <mergeCell ref="B29:D29"/>
    <mergeCell ref="B30:D30"/>
    <mergeCell ref="B31:D31"/>
    <mergeCell ref="B32:D32"/>
    <mergeCell ref="B33:D33"/>
    <mergeCell ref="B34:D34"/>
    <mergeCell ref="B35:D35"/>
    <mergeCell ref="B36:D36"/>
    <mergeCell ref="B48:D48"/>
    <mergeCell ref="B47:D47"/>
    <mergeCell ref="B39:D39"/>
    <mergeCell ref="B38:D38"/>
    <mergeCell ref="B52:D52"/>
    <mergeCell ref="B27:D27"/>
    <mergeCell ref="B20:D20"/>
    <mergeCell ref="B21:D21"/>
    <mergeCell ref="B22:D22"/>
    <mergeCell ref="B176:D176"/>
    <mergeCell ref="B174:D174"/>
    <mergeCell ref="B9:D9"/>
    <mergeCell ref="B142:D142"/>
    <mergeCell ref="B155:D155"/>
    <mergeCell ref="B157:D157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8:D28"/>
    <mergeCell ref="B113:D113"/>
    <mergeCell ref="B62:D62"/>
    <mergeCell ref="B61:D61"/>
    <mergeCell ref="B60:D60"/>
    <mergeCell ref="B44:D44"/>
    <mergeCell ref="B86:D86"/>
    <mergeCell ref="B85:D85"/>
    <mergeCell ref="B57:D57"/>
    <mergeCell ref="B56:D56"/>
    <mergeCell ref="B55:D55"/>
    <mergeCell ref="B54:D54"/>
    <mergeCell ref="B53:D53"/>
    <mergeCell ref="B58:D58"/>
    <mergeCell ref="B59:D59"/>
    <mergeCell ref="B175:D175"/>
    <mergeCell ref="B83:D83"/>
    <mergeCell ref="B104:D104"/>
    <mergeCell ref="B145:D145"/>
    <mergeCell ref="B67:D67"/>
    <mergeCell ref="B68:D68"/>
    <mergeCell ref="B66:D66"/>
    <mergeCell ref="B92:D92"/>
    <mergeCell ref="B110:D110"/>
    <mergeCell ref="B109:D109"/>
    <mergeCell ref="B126:D126"/>
    <mergeCell ref="B127:D127"/>
    <mergeCell ref="B128:D128"/>
    <mergeCell ref="B129:D129"/>
    <mergeCell ref="B130:D130"/>
    <mergeCell ref="B131:D131"/>
    <mergeCell ref="B132:D132"/>
    <mergeCell ref="B77:D77"/>
    <mergeCell ref="B76:D76"/>
    <mergeCell ref="B75:D75"/>
    <mergeCell ref="B74:D74"/>
    <mergeCell ref="B69:D69"/>
    <mergeCell ref="B70:D70"/>
    <mergeCell ref="B73:D73"/>
    <mergeCell ref="B72:D72"/>
    <mergeCell ref="B71:D71"/>
    <mergeCell ref="B91:D91"/>
    <mergeCell ref="B107:D107"/>
    <mergeCell ref="B78:D78"/>
    <mergeCell ref="B101:D101"/>
    <mergeCell ref="B100:D100"/>
    <mergeCell ref="B99:D99"/>
    <mergeCell ref="B98:D98"/>
    <mergeCell ref="B97:D97"/>
    <mergeCell ref="B90:D90"/>
    <mergeCell ref="B94:D94"/>
    <mergeCell ref="B195:D195"/>
    <mergeCell ref="B194:D194"/>
    <mergeCell ref="B179:E179"/>
    <mergeCell ref="B178:H178"/>
    <mergeCell ref="B196:E196"/>
    <mergeCell ref="B161:D161"/>
    <mergeCell ref="B160:D160"/>
    <mergeCell ref="B159:D159"/>
    <mergeCell ref="B189:D189"/>
    <mergeCell ref="B188:D188"/>
    <mergeCell ref="B187:D187"/>
    <mergeCell ref="B186:D186"/>
    <mergeCell ref="B185:D185"/>
    <mergeCell ref="B193:D193"/>
    <mergeCell ref="B192:D192"/>
    <mergeCell ref="B191:D191"/>
    <mergeCell ref="B190:D190"/>
    <mergeCell ref="B184:D184"/>
    <mergeCell ref="B181:D181"/>
    <mergeCell ref="B180:D180"/>
    <mergeCell ref="B183:D183"/>
    <mergeCell ref="B182:D182"/>
    <mergeCell ref="B172:D172"/>
    <mergeCell ref="B171:D171"/>
    <mergeCell ref="B63:D63"/>
    <mergeCell ref="B64:D64"/>
    <mergeCell ref="B65:D65"/>
    <mergeCell ref="B84:D84"/>
    <mergeCell ref="B114:D114"/>
    <mergeCell ref="B115:D115"/>
    <mergeCell ref="B116:D116"/>
    <mergeCell ref="B117:D117"/>
    <mergeCell ref="B105:D105"/>
    <mergeCell ref="B103:D103"/>
    <mergeCell ref="B102:D102"/>
    <mergeCell ref="B82:D82"/>
    <mergeCell ref="B81:D81"/>
    <mergeCell ref="B80:D80"/>
    <mergeCell ref="B79:D79"/>
    <mergeCell ref="B96:D96"/>
    <mergeCell ref="B95:D95"/>
    <mergeCell ref="B93:D93"/>
    <mergeCell ref="B87:D87"/>
    <mergeCell ref="B88:D88"/>
    <mergeCell ref="B89:D89"/>
    <mergeCell ref="B108:D108"/>
    <mergeCell ref="B111:D111"/>
    <mergeCell ref="B112:D112"/>
    <mergeCell ref="B173:D173"/>
    <mergeCell ref="B165:D165"/>
    <mergeCell ref="B158:D158"/>
    <mergeCell ref="B151:D151"/>
    <mergeCell ref="B144:D144"/>
    <mergeCell ref="B123:D123"/>
    <mergeCell ref="B124:D124"/>
    <mergeCell ref="B125:D125"/>
    <mergeCell ref="B170:D170"/>
    <mergeCell ref="B168:D168"/>
    <mergeCell ref="B167:D167"/>
    <mergeCell ref="B166:D166"/>
    <mergeCell ref="B164:D164"/>
    <mergeCell ref="B163:D163"/>
    <mergeCell ref="B162:D162"/>
    <mergeCell ref="B152:D152"/>
    <mergeCell ref="B150:D150"/>
    <mergeCell ref="B149:D149"/>
    <mergeCell ref="B148:D148"/>
    <mergeCell ref="B147:D147"/>
    <mergeCell ref="B146:D146"/>
    <mergeCell ref="B133:D133"/>
    <mergeCell ref="B134:D134"/>
    <mergeCell ref="B118:D118"/>
    <mergeCell ref="B141:D141"/>
    <mergeCell ref="B122:D122"/>
    <mergeCell ref="B121:D121"/>
    <mergeCell ref="B120:D120"/>
    <mergeCell ref="B119:D119"/>
    <mergeCell ref="B154:D154"/>
    <mergeCell ref="B153:D153"/>
    <mergeCell ref="B106:D106"/>
    <mergeCell ref="B135:D135"/>
    <mergeCell ref="B136:D136"/>
    <mergeCell ref="B137:D137"/>
    <mergeCell ref="B138:D138"/>
    <mergeCell ref="B139:D139"/>
    <mergeCell ref="B140:D140"/>
  </mergeCells>
  <pageMargins left="0.7" right="0.7" top="0.75" bottom="0.75" header="0.3" footer="0.3"/>
  <pageSetup paperSize="9" scale="73" fitToHeight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L37"/>
  <sheetViews>
    <sheetView tabSelected="1" workbookViewId="0">
      <selection activeCell="A31" sqref="A31"/>
    </sheetView>
  </sheetViews>
  <sheetFormatPr defaultRowHeight="15"/>
  <cols>
    <col min="9" max="9" width="12.85546875" customWidth="1"/>
    <col min="12" max="12" width="12.28515625" customWidth="1"/>
  </cols>
  <sheetData>
    <row r="2" spans="1:12">
      <c r="A2" s="466" t="s">
        <v>202</v>
      </c>
      <c r="B2" s="467"/>
      <c r="C2" s="467"/>
      <c r="D2" s="467"/>
      <c r="E2" s="467"/>
      <c r="F2" s="467"/>
      <c r="G2" s="467"/>
      <c r="H2" s="467"/>
      <c r="I2" s="467"/>
      <c r="J2" s="359"/>
      <c r="K2" s="359"/>
      <c r="L2" s="359"/>
    </row>
    <row r="3" spans="1:12" ht="30" customHeight="1">
      <c r="A3" s="467"/>
      <c r="B3" s="467"/>
      <c r="C3" s="467"/>
      <c r="D3" s="467"/>
      <c r="E3" s="467"/>
      <c r="F3" s="467"/>
      <c r="G3" s="467"/>
      <c r="H3" s="467"/>
      <c r="I3" s="467"/>
      <c r="J3" s="359"/>
      <c r="K3" s="359"/>
      <c r="L3" s="359"/>
    </row>
    <row r="4" spans="1:12">
      <c r="A4" s="359"/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</row>
    <row r="5" spans="1:12">
      <c r="A5" s="468" t="s">
        <v>185</v>
      </c>
      <c r="B5" s="468"/>
      <c r="C5" s="468"/>
      <c r="D5" s="468"/>
      <c r="E5" s="468"/>
      <c r="F5" s="468"/>
      <c r="G5" s="468"/>
      <c r="H5" s="468"/>
      <c r="I5" s="468"/>
      <c r="J5" s="359"/>
      <c r="K5" s="359"/>
      <c r="L5" s="359"/>
    </row>
    <row r="6" spans="1:12">
      <c r="A6" s="359"/>
      <c r="B6" s="359"/>
      <c r="C6" s="359"/>
      <c r="D6" s="359"/>
      <c r="E6" s="359"/>
      <c r="F6" s="359"/>
      <c r="G6" s="359"/>
      <c r="H6" s="359"/>
      <c r="I6" s="359"/>
      <c r="J6" s="359"/>
      <c r="K6" s="359"/>
      <c r="L6" s="359"/>
    </row>
    <row r="7" spans="1:12">
      <c r="A7" s="359"/>
      <c r="B7" s="359"/>
      <c r="C7" s="359"/>
      <c r="D7" s="359"/>
      <c r="E7" s="359"/>
      <c r="F7" s="359"/>
      <c r="G7" s="359"/>
      <c r="H7" s="359"/>
      <c r="I7" s="359"/>
      <c r="J7" s="359"/>
      <c r="K7" s="359"/>
      <c r="L7" s="359"/>
    </row>
    <row r="9" spans="1:12">
      <c r="A9" s="360" t="s">
        <v>186</v>
      </c>
      <c r="B9" s="360"/>
      <c r="C9" s="360"/>
      <c r="D9" s="360"/>
      <c r="E9" s="360"/>
      <c r="F9" s="360"/>
      <c r="G9" s="360"/>
      <c r="H9" s="360"/>
      <c r="I9" s="360"/>
    </row>
    <row r="11" spans="1:12">
      <c r="A11" s="361" t="s">
        <v>187</v>
      </c>
    </row>
    <row r="14" spans="1:12">
      <c r="A14" s="360" t="s">
        <v>188</v>
      </c>
      <c r="B14" s="360"/>
      <c r="C14" s="360"/>
      <c r="D14" s="360"/>
      <c r="E14" s="360"/>
      <c r="F14" s="360"/>
      <c r="G14" s="360"/>
    </row>
    <row r="16" spans="1:12">
      <c r="A16" s="361" t="s">
        <v>189</v>
      </c>
    </row>
    <row r="19" spans="1:12">
      <c r="A19" s="360" t="s">
        <v>190</v>
      </c>
      <c r="B19" s="360"/>
      <c r="C19" s="360"/>
      <c r="D19" s="360"/>
      <c r="E19" s="360"/>
      <c r="F19" s="360"/>
      <c r="G19" s="360"/>
      <c r="H19" s="360"/>
    </row>
    <row r="21" spans="1:12">
      <c r="A21" s="361" t="s">
        <v>191</v>
      </c>
    </row>
    <row r="24" spans="1:12">
      <c r="A24" s="360" t="s">
        <v>192</v>
      </c>
      <c r="B24" s="360"/>
      <c r="C24" s="360"/>
      <c r="D24" s="360"/>
      <c r="E24" s="360"/>
      <c r="F24" s="360"/>
      <c r="G24" s="360"/>
      <c r="H24" s="360"/>
      <c r="I24" s="360"/>
      <c r="J24" s="360"/>
      <c r="K24" s="360"/>
      <c r="L24" s="360"/>
    </row>
    <row r="25" spans="1:12">
      <c r="A25" s="360" t="s">
        <v>193</v>
      </c>
      <c r="B25" s="360"/>
      <c r="C25" s="360"/>
      <c r="D25" s="360"/>
      <c r="E25" s="360"/>
      <c r="F25" s="360"/>
      <c r="G25" s="360"/>
      <c r="H25" s="360"/>
      <c r="I25" s="360"/>
      <c r="J25" s="360"/>
      <c r="K25" s="360"/>
      <c r="L25" s="360"/>
    </row>
    <row r="27" spans="1:12">
      <c r="A27" s="361" t="s">
        <v>203</v>
      </c>
    </row>
    <row r="29" spans="1:12">
      <c r="A29" s="361" t="s">
        <v>204</v>
      </c>
    </row>
    <row r="30" spans="1:12">
      <c r="A30" s="361" t="s">
        <v>205</v>
      </c>
    </row>
    <row r="31" spans="1:12">
      <c r="A31" s="361"/>
    </row>
    <row r="32" spans="1:12">
      <c r="A32" s="361" t="s">
        <v>194</v>
      </c>
    </row>
    <row r="35" spans="1:8">
      <c r="A35" s="360" t="s">
        <v>195</v>
      </c>
      <c r="B35" s="360"/>
      <c r="C35" s="360"/>
      <c r="D35" s="360"/>
      <c r="E35" s="360"/>
      <c r="F35" s="360"/>
      <c r="G35" s="360"/>
      <c r="H35" s="360"/>
    </row>
    <row r="37" spans="1:8">
      <c r="A37" s="361" t="s">
        <v>196</v>
      </c>
    </row>
  </sheetData>
  <mergeCells count="2">
    <mergeCell ref="A2:I3"/>
    <mergeCell ref="A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  <vt:lpstr>Posebni izvještaji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racunovodstvo gkbm</cp:lastModifiedBy>
  <cp:lastPrinted>2024-03-08T09:16:07Z</cp:lastPrinted>
  <dcterms:created xsi:type="dcterms:W3CDTF">2022-08-12T12:51:27Z</dcterms:created>
  <dcterms:modified xsi:type="dcterms:W3CDTF">2025-02-27T11:19:48Z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